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형\2022 설계\버스 정차면 정비\2022\1. 설계\"/>
    </mc:Choice>
  </mc:AlternateContent>
  <bookViews>
    <workbookView xWindow="240" yWindow="45" windowWidth="14955" windowHeight="7320" tabRatio="886"/>
  </bookViews>
  <sheets>
    <sheet name="갑지.표지" sheetId="17" r:id="rId1"/>
    <sheet name="위치도" sheetId="73" state="hidden" r:id="rId2"/>
    <sheet name="설계설명서" sheetId="72" r:id="rId3"/>
    <sheet name="원가계산서" sheetId="70" r:id="rId4"/>
    <sheet name="내역서총괄표" sheetId="69" r:id="rId5"/>
    <sheet name="내역서" sheetId="74" r:id="rId6"/>
    <sheet name="내역서2" sheetId="71" state="hidden" r:id="rId7"/>
    <sheet name="수량산출(횡단보도)" sheetId="67" state="hidden" r:id="rId8"/>
  </sheets>
  <externalReferences>
    <externalReference r:id="rId9"/>
    <externalReference r:id="rId10"/>
    <externalReference r:id="rId11"/>
    <externalReference r:id="rId12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6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5">내역서!$B$1:$Q$12</definedName>
    <definedName name="_xlnm.Print_Area" localSheetId="6">내역서2!$B$1:$P$78</definedName>
    <definedName name="_xlnm.Print_Area" localSheetId="4">내역서총괄표!$A$1:$J$26</definedName>
    <definedName name="_xlnm.Print_Area" localSheetId="2">설계설명서!$A$1:$AE$36</definedName>
    <definedName name="_xlnm.Print_Area" localSheetId="7">'수량산출(횡단보도)'!$A$1:$AA$12</definedName>
    <definedName name="_xlnm.Print_Area" localSheetId="3">원가계산서!$A$1:$I$34</definedName>
    <definedName name="_xlnm.Print_Area" localSheetId="1">위치도!$A$1:$AO$49</definedName>
    <definedName name="_xlnm.Print_Titles" localSheetId="7">'수량산출(횡단보도)'!$1:$5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L42" i="17" l="1"/>
  <c r="L41" i="17" l="1"/>
  <c r="H4" i="72" l="1"/>
  <c r="AA12" i="67" l="1"/>
  <c r="Z12" i="67"/>
  <c r="AA10" i="67"/>
  <c r="Z10" i="67"/>
  <c r="X12" i="67" l="1"/>
  <c r="Y12" i="67"/>
  <c r="X10" i="67"/>
  <c r="Y10" i="67"/>
  <c r="J30" i="69" l="1"/>
  <c r="J31" i="69"/>
  <c r="J32" i="69"/>
  <c r="J33" i="69"/>
  <c r="J34" i="69"/>
  <c r="J35" i="69"/>
  <c r="J36" i="69"/>
  <c r="J37" i="69"/>
  <c r="J38" i="69"/>
  <c r="J29" i="69"/>
  <c r="J39" i="69" l="1"/>
  <c r="AA7" i="67"/>
  <c r="X7" i="67"/>
  <c r="Y7" i="67" l="1"/>
  <c r="Z7" i="67"/>
  <c r="L39" i="17" l="1"/>
  <c r="L40" i="17"/>
  <c r="G6" i="69" l="1"/>
  <c r="I6" i="69" l="1"/>
  <c r="L38" i="17" l="1"/>
  <c r="AA8" i="67" l="1"/>
  <c r="Z8" i="67"/>
  <c r="AA5" i="67" l="1"/>
  <c r="X8" i="67"/>
  <c r="Y8" i="67"/>
  <c r="H6" i="69"/>
  <c r="F6" i="69" s="1"/>
  <c r="V5" i="67" l="1"/>
  <c r="Y5" i="67"/>
  <c r="Z5" i="67"/>
  <c r="X5" i="67"/>
  <c r="W5" i="67" l="1"/>
  <c r="C3" i="17"/>
  <c r="C4" i="74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45" i="71" l="1"/>
  <c r="F46" i="71"/>
  <c r="F32" i="71"/>
  <c r="F30" i="71"/>
  <c r="F39" i="71"/>
  <c r="F37" i="71"/>
  <c r="F38" i="71"/>
  <c r="F28" i="71"/>
  <c r="F27" i="71"/>
  <c r="F36" i="71"/>
  <c r="F24" i="71"/>
  <c r="F35" i="71"/>
  <c r="F23" i="71"/>
  <c r="F31" i="71"/>
  <c r="F29" i="71"/>
  <c r="F40" i="71" l="1"/>
  <c r="O40" i="71" s="1"/>
  <c r="F44" i="71"/>
  <c r="K44" i="71" s="1"/>
  <c r="F43" i="71"/>
  <c r="K43" i="71" s="1"/>
  <c r="F7" i="7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38" i="71"/>
  <c r="M38" i="71"/>
  <c r="K38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44" i="71" l="1"/>
  <c r="K40" i="71"/>
  <c r="I40" i="71" s="1"/>
  <c r="M44" i="71"/>
  <c r="M43" i="71"/>
  <c r="O43" i="71"/>
  <c r="O5" i="7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36" i="71"/>
  <c r="F16" i="71"/>
  <c r="I31" i="71"/>
  <c r="I37" i="71"/>
  <c r="F19" i="71"/>
  <c r="F20" i="71"/>
  <c r="I27" i="71"/>
  <c r="I46" i="71"/>
  <c r="I23" i="71"/>
  <c r="I45" i="71"/>
  <c r="I35" i="71"/>
  <c r="I28" i="71"/>
  <c r="I24" i="71"/>
  <c r="I38" i="71"/>
  <c r="I32" i="71"/>
  <c r="I11" i="71"/>
  <c r="I44" i="71" l="1"/>
  <c r="I43" i="71"/>
  <c r="I5" i="71"/>
  <c r="I6" i="71"/>
  <c r="I9" i="71"/>
  <c r="I7" i="71"/>
  <c r="I8" i="71"/>
  <c r="I10" i="71"/>
  <c r="I47" i="71"/>
  <c r="B3" i="71" l="1"/>
  <c r="L15" i="71" l="1"/>
  <c r="L19" i="71" l="1"/>
  <c r="M19" i="71" s="1"/>
  <c r="M15" i="7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H5" i="69" l="1"/>
  <c r="H4" i="69" s="1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G5" i="69" l="1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I5" i="69" l="1"/>
  <c r="I4" i="69" s="1"/>
  <c r="G4" i="69"/>
  <c r="F4" i="69" s="1"/>
  <c r="F5" i="69"/>
  <c r="G4" i="70"/>
  <c r="G7" i="70" s="1"/>
  <c r="K67" i="71"/>
  <c r="O67" i="71" s="1"/>
  <c r="I67" i="71" s="1"/>
  <c r="K69" i="71"/>
  <c r="O69" i="71" s="1"/>
  <c r="I69" i="71" s="1"/>
  <c r="P69" i="71" s="1"/>
  <c r="O48" i="71"/>
  <c r="F11" i="69" l="1"/>
  <c r="F13" i="69" s="1"/>
  <c r="F12" i="69"/>
  <c r="G8" i="70"/>
  <c r="G15" i="70" s="1"/>
  <c r="F8" i="69"/>
  <c r="F10" i="69" s="1"/>
  <c r="F14" i="69"/>
  <c r="I55" i="71"/>
  <c r="O52" i="71"/>
  <c r="I52" i="71" s="1"/>
  <c r="I48" i="71"/>
  <c r="F18" i="69" l="1"/>
  <c r="G17" i="70"/>
  <c r="G14" i="70"/>
  <c r="G16" i="70" s="1"/>
  <c r="G9" i="70"/>
  <c r="G10" i="70" s="1"/>
  <c r="F9" i="69"/>
  <c r="K71" i="71"/>
  <c r="O71" i="71" s="1"/>
  <c r="I71" i="71" s="1"/>
  <c r="P71" i="71" s="1"/>
  <c r="G23" i="70" l="1"/>
  <c r="G11" i="70"/>
  <c r="G13" i="70"/>
  <c r="G12" i="70"/>
  <c r="K73" i="71"/>
  <c r="O73" i="71" s="1"/>
  <c r="I73" i="71" s="1"/>
  <c r="P73" i="71" s="1"/>
  <c r="G20" i="70" l="1"/>
  <c r="F17" i="69"/>
  <c r="I74" i="71"/>
  <c r="K76" i="71" s="1"/>
  <c r="O76" i="71" s="1"/>
  <c r="I76" i="71" s="1"/>
  <c r="P76" i="71" s="1"/>
  <c r="I77" i="71" l="1"/>
  <c r="I78" i="71" s="1"/>
  <c r="C45" i="17" l="1"/>
</calcChain>
</file>

<file path=xl/sharedStrings.xml><?xml version="1.0" encoding="utf-8"?>
<sst xmlns="http://schemas.openxmlformats.org/spreadsheetml/2006/main" count="602" uniqueCount="304">
  <si>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</si>
  <si>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</si>
  <si>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</si>
  <si>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</si>
  <si>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제거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</si>
  <si>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</si>
  <si>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</si>
  <si>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</si>
  <si>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</si>
  <si>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</si>
  <si>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</si>
  <si>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</si>
  <si>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</si>
  <si>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</si>
  <si>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</si>
  <si>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</si>
  <si>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</si>
  <si>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</si>
  <si>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</si>
  <si>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</si>
  <si>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</si>
  <si>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</si>
  <si>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</si>
  <si>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</si>
  <si>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1. 수량산출(횡단보도, 주차선, 정차금지대)</t>
    <phoneticPr fontId="2" type="noConversion"/>
  </si>
  <si>
    <t>시공</t>
    <phoneticPr fontId="2" type="noConversion"/>
  </si>
  <si>
    <t>자재</t>
    <phoneticPr fontId="2" type="noConversion"/>
  </si>
  <si>
    <t>등급</t>
    <phoneticPr fontId="2" type="noConversion"/>
  </si>
  <si>
    <t>색상</t>
    <phoneticPr fontId="2" type="noConversion"/>
  </si>
  <si>
    <t>종류</t>
    <phoneticPr fontId="2" type="noConversion"/>
  </si>
  <si>
    <t>화살표</t>
    <phoneticPr fontId="2" type="noConversion"/>
  </si>
  <si>
    <t>이륜횡단보도</t>
    <phoneticPr fontId="2" type="noConversion"/>
  </si>
  <si>
    <t>계</t>
    <phoneticPr fontId="2" type="noConversion"/>
  </si>
  <si>
    <t>융착식</t>
    <phoneticPr fontId="2" type="noConversion"/>
  </si>
  <si>
    <t>상온경화형</t>
    <phoneticPr fontId="2" type="noConversion"/>
  </si>
  <si>
    <t>수용성페인트</t>
    <phoneticPr fontId="2" type="noConversion"/>
  </si>
  <si>
    <t>제거</t>
    <phoneticPr fontId="2" type="noConversion"/>
  </si>
  <si>
    <t>신설</t>
    <phoneticPr fontId="2" type="noConversion"/>
  </si>
  <si>
    <t>재도색</t>
    <phoneticPr fontId="2" type="noConversion"/>
  </si>
  <si>
    <t>길이</t>
    <phoneticPr fontId="2" type="noConversion"/>
  </si>
  <si>
    <t>개수</t>
    <phoneticPr fontId="2" type="noConversion"/>
  </si>
  <si>
    <t>소 계</t>
    <phoneticPr fontId="2" type="noConversion"/>
  </si>
  <si>
    <t>소계</t>
    <phoneticPr fontId="2" type="noConversion"/>
  </si>
  <si>
    <t>선수</t>
    <phoneticPr fontId="2" type="noConversion"/>
  </si>
  <si>
    <t>P3-R5</t>
    <phoneticPr fontId="2" type="noConversion"/>
  </si>
  <si>
    <t>P7-R5</t>
    <phoneticPr fontId="2" type="noConversion"/>
  </si>
  <si>
    <t>P4-R5</t>
    <phoneticPr fontId="2" type="noConversion"/>
  </si>
  <si>
    <t>합계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</si>
  <si>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</si>
  <si>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</si>
  <si>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</si>
  <si>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</si>
  <si>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</si>
  <si>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</si>
  <si>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</si>
  <si>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</si>
  <si>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</si>
  <si>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</si>
  <si>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</si>
  <si>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</si>
  <si>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</si>
  <si>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</si>
  <si>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</si>
  <si>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</si>
  <si>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</si>
  <si>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</si>
  <si>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</si>
  <si>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</si>
  <si>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</si>
  <si>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</si>
  <si>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</si>
  <si>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</si>
  <si>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</si>
  <si>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</si>
  <si>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</si>
  <si>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</si>
  <si>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</si>
  <si>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( 1 + 2 + 3 )</t>
    <phoneticPr fontId="2" type="noConversion"/>
  </si>
  <si>
    <t>4</t>
  </si>
  <si>
    <t>5</t>
  </si>
  <si>
    <t>B</t>
  </si>
  <si>
    <t>( 4 + 5 )</t>
  </si>
  <si>
    <t>6</t>
  </si>
  <si>
    <t>7</t>
  </si>
  <si>
    <t>8</t>
  </si>
  <si>
    <t>9</t>
  </si>
  <si>
    <t>10</t>
  </si>
  <si>
    <t>11</t>
  </si>
  <si>
    <t>12</t>
  </si>
  <si>
    <t>( A + 4 ) × 0.0293</t>
    <phoneticPr fontId="2" type="noConversion"/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</si>
  <si>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</si>
  <si>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</si>
  <si>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</si>
  <si>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</si>
  <si>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</si>
  <si>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</si>
  <si>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</si>
  <si>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</si>
  <si>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</si>
  <si>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</si>
  <si>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</si>
  <si>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</si>
  <si>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</si>
  <si>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</si>
  <si>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</si>
  <si>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</si>
  <si>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정지선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</si>
  <si>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</si>
  <si>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</si>
  <si>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</si>
  <si>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</si>
  <si>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</si>
  <si>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</si>
  <si>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</si>
  <si>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</si>
  <si>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</si>
  <si>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</si>
  <si>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</si>
  <si>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</si>
  <si>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</si>
  <si>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</si>
  <si>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</si>
  <si>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</si>
  <si>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</si>
  <si>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</si>
  <si>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</si>
  <si>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</si>
  <si>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</si>
  <si>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</si>
  <si>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</si>
  <si>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</si>
  <si>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</si>
  <si>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</si>
  <si>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</si>
  <si>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</si>
  <si>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</si>
  <si>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</si>
  <si>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</si>
  <si>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</si>
  <si>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</si>
  <si>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</si>
  <si>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</si>
  <si>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</si>
  <si>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</si>
  <si>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</si>
  <si>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</si>
  <si>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</si>
  <si>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</si>
  <si>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</si>
  <si>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</si>
  <si>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</si>
  <si>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</si>
  <si>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</si>
  <si>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</si>
  <si>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</si>
  <si>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</si>
  <si>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</si>
  <si>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</si>
  <si>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</si>
  <si>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</si>
  <si>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</si>
  <si>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</si>
  <si>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</si>
  <si>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</si>
  <si>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</si>
  <si>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</si>
  <si>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목적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</si>
  <si>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</si>
  <si>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</si>
  <si>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</si>
  <si>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</si>
  <si>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</si>
  <si>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</si>
  <si>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</si>
  <si>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</si>
  <si>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</si>
  <si>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</si>
  <si>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</si>
  <si>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</si>
  <si>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</si>
  <si>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</si>
  <si>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</si>
  <si>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</si>
  <si>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</si>
  <si>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</si>
  <si>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</si>
  <si>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</si>
  <si>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</si>
  <si>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</si>
  <si>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M</t>
    <phoneticPr fontId="2" type="noConversion"/>
  </si>
  <si>
    <t>( G + H + I )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</si>
  <si>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</si>
  <si>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</si>
  <si>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</si>
  <si>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</si>
  <si>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</si>
  <si>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</si>
  <si>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</si>
  <si>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</si>
  <si>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</si>
  <si>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</si>
  <si>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</si>
  <si>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</si>
  <si>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</si>
  <si>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단가</t>
    <phoneticPr fontId="38" type="noConversion"/>
  </si>
  <si>
    <t>금액</t>
    <phoneticPr fontId="38" type="noConversion"/>
  </si>
  <si>
    <t>단가</t>
    <phoneticPr fontId="27" type="noConversion"/>
  </si>
  <si>
    <t>횡단보도선</t>
    <phoneticPr fontId="2" type="noConversion"/>
  </si>
  <si>
    <t>테두리선</t>
    <phoneticPr fontId="2" type="noConversion"/>
  </si>
  <si>
    <t xml:space="preserve">길이*선수=소계 </t>
    <phoneticPr fontId="2" type="noConversion"/>
  </si>
  <si>
    <t>길이*선수=소계</t>
    <phoneticPr fontId="2" type="noConversion"/>
  </si>
  <si>
    <t>1.25m*개수=소계</t>
    <phoneticPr fontId="2" type="noConversion"/>
  </si>
  <si>
    <t>길이*개수*3선=소계</t>
    <phoneticPr fontId="2" type="noConversion"/>
  </si>
  <si>
    <t>( 4 ) × 0.045</t>
    <phoneticPr fontId="2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</si>
  <si>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</si>
  <si>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</si>
  <si>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</si>
  <si>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</si>
  <si>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</si>
  <si>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</si>
  <si>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</si>
  <si>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</si>
  <si>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</si>
  <si>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</si>
  <si>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</si>
  <si>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</si>
  <si>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</si>
  <si>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</si>
  <si>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</si>
  <si>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</si>
  <si>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</si>
  <si>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</si>
  <si>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</si>
  <si>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</si>
  <si>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</si>
  <si>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</si>
  <si>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</si>
  <si>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</si>
  <si>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</si>
  <si>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</si>
  <si>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</si>
  <si>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( J + K + L ) (천단위 미만 절사)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</si>
  <si>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</si>
  <si>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</si>
  <si>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</si>
  <si>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</si>
  <si>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</si>
  <si>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</si>
  <si>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</si>
  <si>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교통사고를 예방하고자 합니다.</t>
    <phoneticPr fontId="2" type="noConversion"/>
  </si>
  <si>
    <t>융착성도료(문자, 기호)</t>
    <phoneticPr fontId="2" type="noConversion"/>
  </si>
  <si>
    <t>재도색</t>
    <phoneticPr fontId="2" type="noConversion"/>
  </si>
  <si>
    <t>( B ) × 0.0370</t>
    <phoneticPr fontId="2" type="noConversion"/>
  </si>
  <si>
    <t>2022년도</t>
    <phoneticPr fontId="2" type="noConversion"/>
  </si>
  <si>
    <t>( 4 ) × 0.138</t>
    <phoneticPr fontId="2" type="noConversion"/>
  </si>
  <si>
    <t>( B ) × 0.0101</t>
    <phoneticPr fontId="2" type="noConversion"/>
  </si>
  <si>
    <t>( 4 ) × 0.03495</t>
    <phoneticPr fontId="2" type="noConversion"/>
  </si>
  <si>
    <t>( 9 ) × 0.1227</t>
    <phoneticPr fontId="2" type="noConversion"/>
  </si>
  <si>
    <t>횡단보도</t>
  </si>
  <si>
    <t>퇴직공제부금비</t>
    <phoneticPr fontId="2" type="noConversion"/>
  </si>
  <si>
    <t>환경보전비</t>
    <phoneticPr fontId="2" type="noConversion"/>
  </si>
  <si>
    <t>( 4 ) × 0.023</t>
    <phoneticPr fontId="2" type="noConversion"/>
  </si>
  <si>
    <t>실선</t>
  </si>
  <si>
    <t>파선</t>
  </si>
  <si>
    <t>문자기호</t>
  </si>
  <si>
    <t>-</t>
    <phoneticPr fontId="2" type="noConversion"/>
  </si>
  <si>
    <t>작업준비</t>
    <phoneticPr fontId="2" type="noConversion"/>
  </si>
  <si>
    <t>3일</t>
    <phoneticPr fontId="2" type="noConversion"/>
  </si>
  <si>
    <t>준비기간(공사신고) : 3일</t>
    <phoneticPr fontId="2" type="noConversion"/>
  </si>
  <si>
    <t>-</t>
    <phoneticPr fontId="2" type="noConversion"/>
  </si>
  <si>
    <t>( A + 4 + 6) × 0.008</t>
    <phoneticPr fontId="2" type="noConversion"/>
  </si>
  <si>
    <t>( A + B ) × 0.083</t>
    <phoneticPr fontId="2" type="noConversion"/>
  </si>
  <si>
    <t>1. 달서대로(신당네거리~계명대학교 동문 앞 교차로)</t>
    <phoneticPr fontId="2" type="noConversion"/>
  </si>
  <si>
    <t>3. 달서대로(문화대삼거리~신당한화꿈에그린아파트)</t>
    <phoneticPr fontId="2" type="noConversion"/>
  </si>
  <si>
    <t>달서대로(신당네거리~신당한화꿈에그린아파트)</t>
    <phoneticPr fontId="2" type="noConversion"/>
  </si>
  <si>
    <t>( 6:11 )</t>
    <phoneticPr fontId="2" type="noConversion"/>
  </si>
  <si>
    <t>4. 대명로(성당네거리~대명역교차로)</t>
    <phoneticPr fontId="2" type="noConversion"/>
  </si>
  <si>
    <t>대명로(성당네거리~대명역교차로)</t>
    <phoneticPr fontId="2" type="noConversion"/>
  </si>
  <si>
    <t>심
사
자</t>
    <phoneticPr fontId="2" type="noConversion"/>
  </si>
  <si>
    <t>청색</t>
    <phoneticPr fontId="2" type="noConversion"/>
  </si>
  <si>
    <t>2022년 버스정류소 정차면 도색공사</t>
    <phoneticPr fontId="2" type="noConversion"/>
  </si>
  <si>
    <t>2022년 버스정류소 정차면 도색공사</t>
    <phoneticPr fontId="2" type="noConversion"/>
  </si>
  <si>
    <t>2022년 버스정류소 정차면 도색공사를 시행하여 시내버스 정차 및 통행불편 해소와 승ㆍ하차 승객의</t>
    <phoneticPr fontId="2" type="noConversion"/>
  </si>
  <si>
    <t>신설</t>
    <phoneticPr fontId="2" type="noConversion"/>
  </si>
  <si>
    <t>융착성도료(실선)</t>
    <phoneticPr fontId="2" type="noConversion"/>
  </si>
  <si>
    <t>융착성도료(파선)</t>
    <phoneticPr fontId="2" type="noConversion"/>
  </si>
  <si>
    <t>재도색</t>
    <phoneticPr fontId="2" type="noConversion"/>
  </si>
  <si>
    <t>대구시 전역</t>
    <phoneticPr fontId="2" type="noConversion"/>
  </si>
  <si>
    <t>차선도색 제거</t>
    <phoneticPr fontId="2" type="noConversion"/>
  </si>
  <si>
    <t>2022년  8월 설계</t>
    <phoneticPr fontId="2" type="noConversion"/>
  </si>
  <si>
    <t>차선도색 제거 : L=58m</t>
    <phoneticPr fontId="2" type="noConversion"/>
  </si>
  <si>
    <t>융착성 도료 백색 (P3-R5) 신설 : 문자기호 L=929m</t>
    <phoneticPr fontId="2" type="noConversion"/>
  </si>
  <si>
    <t>융착성 도료 청색 신설 : 실선 L=1,515m, 파선 L=462m</t>
    <phoneticPr fontId="2" type="noConversion"/>
  </si>
  <si>
    <t>(중구 16개소, 동구 4개소, 서구 9개소, 남구 2개소</t>
    <phoneticPr fontId="2" type="noConversion"/>
  </si>
  <si>
    <t>비작업일수 : 16일</t>
    <phoneticPr fontId="2" type="noConversion"/>
  </si>
  <si>
    <t>작업일수 : 6일</t>
    <phoneticPr fontId="2" type="noConversion"/>
  </si>
  <si>
    <t>착공일로부터 25일간으로 한다.</t>
    <phoneticPr fontId="2" type="noConversion"/>
  </si>
  <si>
    <t>8일</t>
    <phoneticPr fontId="2" type="noConversion"/>
  </si>
  <si>
    <t>14일</t>
    <phoneticPr fontId="2" type="noConversion"/>
  </si>
  <si>
    <t>20일</t>
    <phoneticPr fontId="2" type="noConversion"/>
  </si>
  <si>
    <t>25일</t>
    <phoneticPr fontId="2" type="noConversion"/>
  </si>
  <si>
    <t>북구 42개소, 수성구 53개소, 달서구 72개소,  달성군 6개소)</t>
    <phoneticPr fontId="2" type="noConversion"/>
  </si>
  <si>
    <t>융착성 도료 백색 (P3-R5) 재도색 : 문자기호 L=1,416m</t>
    <phoneticPr fontId="2" type="noConversion"/>
  </si>
  <si>
    <t>융착성 도료 청색 재도색 : 실선 L=2,310m, 파선 L=648m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</si>
</sst>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1" formatCode="0.0_);[Red]\(0.0\)"/>
    <numFmt numFmtId="192" formatCode="0_);[Red]\(0\)"/>
    <numFmt numFmtId="193" formatCode="\ \ @"/>
    <numFmt numFmtId="194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8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2"/>
      <color indexed="8"/>
      <name val="HY울릉도M"/>
      <family val="1"/>
      <charset val="129"/>
    </font>
    <font>
      <sz val="24"/>
      <color indexed="8"/>
      <name val="HY울릉도M"/>
      <family val="1"/>
      <charset val="129"/>
    </font>
    <font>
      <sz val="1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16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HY울릉도M"/>
      <family val="1"/>
      <charset val="129"/>
    </font>
    <font>
      <b/>
      <sz val="10"/>
      <color rgb="FF0070C0"/>
      <name val="굴림체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rgb="FF000000"/>
      <name val="Arial Narrow"/>
      <family val="2"/>
    </font>
    <font>
      <sz val="10"/>
      <color rgb="FF000000"/>
      <name val="바탕"/>
      <family val="1"/>
      <charset val="129"/>
    </font>
    <font>
      <sz val="10.8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</cellStyleXfs>
  <cellXfs count="689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39" xfId="0" applyFont="1" applyBorder="1" applyAlignment="1">
      <alignment horizontal="center" vertical="center"/>
    </xf>
    <xf numFmtId="186" fontId="42" fillId="0" borderId="39" xfId="0" applyNumberFormat="1" applyFont="1" applyBorder="1" applyAlignment="1">
      <alignment horizontal="center" vertical="center" shrinkToFit="1"/>
    </xf>
    <xf numFmtId="41" fontId="42" fillId="0" borderId="39" xfId="0" applyNumberFormat="1" applyFont="1" applyBorder="1" applyAlignment="1">
      <alignment horizontal="right" vertical="center" shrinkToFit="1"/>
    </xf>
    <xf numFmtId="41" fontId="28" fillId="0" borderId="39" xfId="0" applyNumberFormat="1" applyFont="1" applyBorder="1" applyAlignment="1">
      <alignment horizontal="right" vertical="center" shrinkToFit="1"/>
    </xf>
    <xf numFmtId="0" fontId="41" fillId="0" borderId="40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/>
    </xf>
    <xf numFmtId="183" fontId="24" fillId="0" borderId="34" xfId="0" applyNumberFormat="1" applyFont="1" applyBorder="1" applyAlignment="1">
      <alignment horizontal="right" vertical="center"/>
    </xf>
    <xf numFmtId="183" fontId="24" fillId="4" borderId="34" xfId="25" applyNumberFormat="1" applyFont="1" applyFill="1" applyBorder="1" applyAlignment="1">
      <alignment horizontal="right" vertical="center"/>
    </xf>
    <xf numFmtId="41" fontId="24" fillId="0" borderId="34" xfId="0" applyNumberFormat="1" applyFont="1" applyBorder="1" applyAlignment="1">
      <alignment horizontal="right" vertical="center"/>
    </xf>
    <xf numFmtId="3" fontId="24" fillId="0" borderId="34" xfId="0" applyNumberFormat="1" applyFont="1" applyFill="1" applyBorder="1" applyAlignment="1">
      <alignment vertical="center"/>
    </xf>
    <xf numFmtId="41" fontId="24" fillId="0" borderId="34" xfId="0" applyNumberFormat="1" applyFont="1" applyBorder="1" applyAlignment="1">
      <alignment vertical="center"/>
    </xf>
    <xf numFmtId="203" fontId="24" fillId="0" borderId="35" xfId="0" applyNumberFormat="1" applyFont="1" applyBorder="1" applyAlignment="1">
      <alignment horizontal="center" vertical="center" wrapText="1" shrinkToFit="1"/>
    </xf>
    <xf numFmtId="0" fontId="24" fillId="0" borderId="37" xfId="0" applyFont="1" applyBorder="1" applyAlignment="1">
      <alignment horizontal="center" vertical="center"/>
    </xf>
    <xf numFmtId="183" fontId="24" fillId="0" borderId="37" xfId="0" applyNumberFormat="1" applyFont="1" applyBorder="1" applyAlignment="1">
      <alignment horizontal="right" vertical="center"/>
    </xf>
    <xf numFmtId="183" fontId="24" fillId="4" borderId="37" xfId="25" applyNumberFormat="1" applyFont="1" applyFill="1" applyBorder="1" applyAlignment="1">
      <alignment horizontal="right" vertical="center"/>
    </xf>
    <xf numFmtId="41" fontId="24" fillId="0" borderId="37" xfId="0" applyNumberFormat="1" applyFont="1" applyBorder="1" applyAlignment="1">
      <alignment horizontal="right" vertical="center"/>
    </xf>
    <xf numFmtId="41" fontId="24" fillId="0" borderId="37" xfId="0" applyNumberFormat="1" applyFont="1" applyBorder="1" applyAlignment="1">
      <alignment vertical="center"/>
    </xf>
    <xf numFmtId="203" fontId="24" fillId="0" borderId="38" xfId="0" applyNumberFormat="1" applyFont="1" applyBorder="1" applyAlignment="1">
      <alignment horizontal="center" vertical="center" wrapText="1" shrinkToFit="1"/>
    </xf>
    <xf numFmtId="0" fontId="24" fillId="0" borderId="37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/>
    </xf>
    <xf numFmtId="183" fontId="24" fillId="0" borderId="39" xfId="0" applyNumberFormat="1" applyFont="1" applyBorder="1" applyAlignment="1">
      <alignment horizontal="right" vertical="center"/>
    </xf>
    <xf numFmtId="183" fontId="24" fillId="4" borderId="39" xfId="25" applyNumberFormat="1" applyFont="1" applyFill="1" applyBorder="1" applyAlignment="1">
      <alignment horizontal="right" vertical="center"/>
    </xf>
    <xf numFmtId="41" fontId="24" fillId="0" borderId="39" xfId="0" applyNumberFormat="1" applyFont="1" applyBorder="1" applyAlignment="1">
      <alignment horizontal="right" vertical="center"/>
    </xf>
    <xf numFmtId="41" fontId="24" fillId="0" borderId="39" xfId="0" applyNumberFormat="1" applyFont="1" applyBorder="1" applyAlignment="1">
      <alignment vertical="center"/>
    </xf>
    <xf numFmtId="203" fontId="24" fillId="0" borderId="40" xfId="0" applyNumberFormat="1" applyFont="1" applyBorder="1" applyAlignment="1">
      <alignment horizontal="center" vertical="center" wrapText="1" shrinkToFit="1"/>
    </xf>
    <xf numFmtId="183" fontId="24" fillId="0" borderId="52" xfId="0" applyNumberFormat="1" applyFont="1" applyBorder="1" applyAlignment="1">
      <alignment horizontal="right" vertical="center"/>
    </xf>
    <xf numFmtId="3" fontId="24" fillId="0" borderId="37" xfId="0" applyNumberFormat="1" applyFont="1" applyFill="1" applyBorder="1" applyAlignment="1">
      <alignment vertical="center"/>
    </xf>
    <xf numFmtId="3" fontId="24" fillId="0" borderId="39" xfId="0" applyNumberFormat="1" applyFont="1" applyFill="1" applyBorder="1" applyAlignment="1">
      <alignment vertical="center"/>
    </xf>
    <xf numFmtId="41" fontId="24" fillId="0" borderId="70" xfId="0" applyNumberFormat="1" applyFont="1" applyBorder="1" applyAlignment="1">
      <alignment horizontal="right" vertical="center"/>
    </xf>
    <xf numFmtId="41" fontId="24" fillId="0" borderId="71" xfId="0" applyNumberFormat="1" applyFont="1" applyBorder="1" applyAlignment="1">
      <alignment vertical="center"/>
    </xf>
    <xf numFmtId="41" fontId="24" fillId="0" borderId="72" xfId="0" applyNumberFormat="1" applyFont="1" applyBorder="1" applyAlignment="1">
      <alignment horizontal="right" vertical="center"/>
    </xf>
    <xf numFmtId="41" fontId="24" fillId="0" borderId="73" xfId="0" applyNumberFormat="1" applyFont="1" applyBorder="1" applyAlignment="1">
      <alignment vertical="center"/>
    </xf>
    <xf numFmtId="41" fontId="24" fillId="0" borderId="74" xfId="0" applyNumberFormat="1" applyFont="1" applyBorder="1" applyAlignment="1">
      <alignment horizontal="right" vertical="center"/>
    </xf>
    <xf numFmtId="3" fontId="24" fillId="0" borderId="60" xfId="0" applyNumberFormat="1" applyFont="1" applyFill="1" applyBorder="1" applyAlignment="1">
      <alignment vertical="center"/>
    </xf>
    <xf numFmtId="41" fontId="24" fillId="0" borderId="75" xfId="0" applyNumberFormat="1" applyFont="1" applyBorder="1" applyAlignment="1">
      <alignment vertical="center"/>
    </xf>
    <xf numFmtId="183" fontId="24" fillId="0" borderId="20" xfId="0" applyNumberFormat="1" applyFont="1" applyBorder="1" applyAlignment="1">
      <alignment horizontal="right" vertical="center"/>
    </xf>
    <xf numFmtId="0" fontId="24" fillId="0" borderId="20" xfId="0" applyFont="1" applyBorder="1" applyAlignment="1">
      <alignment horizontal="center" vertical="center"/>
    </xf>
    <xf numFmtId="183" fontId="24" fillId="4" borderId="20" xfId="25" applyNumberFormat="1" applyFont="1" applyFill="1" applyBorder="1" applyAlignment="1">
      <alignment horizontal="right" vertical="center"/>
    </xf>
    <xf numFmtId="41" fontId="24" fillId="0" borderId="76" xfId="0" applyNumberFormat="1" applyFont="1" applyBorder="1" applyAlignment="1">
      <alignment horizontal="right" vertical="center"/>
    </xf>
    <xf numFmtId="3" fontId="24" fillId="0" borderId="20" xfId="0" applyNumberFormat="1" applyFont="1" applyFill="1" applyBorder="1" applyAlignment="1">
      <alignment vertical="center"/>
    </xf>
    <xf numFmtId="41" fontId="24" fillId="0" borderId="53" xfId="0" applyNumberFormat="1" applyFont="1" applyBorder="1" applyAlignment="1">
      <alignment vertical="center"/>
    </xf>
    <xf numFmtId="41" fontId="24" fillId="0" borderId="20" xfId="0" applyNumberFormat="1" applyFont="1" applyBorder="1" applyAlignment="1">
      <alignment vertical="center"/>
    </xf>
    <xf numFmtId="203" fontId="24" fillId="0" borderId="29" xfId="0" applyNumberFormat="1" applyFont="1" applyBorder="1" applyAlignment="1">
      <alignment horizontal="center" vertical="center" wrapText="1" shrinkToFit="1"/>
    </xf>
    <xf numFmtId="183" fontId="28" fillId="0" borderId="20" xfId="0" applyNumberFormat="1" applyFont="1" applyBorder="1" applyAlignment="1">
      <alignment horizontal="right" vertical="center"/>
    </xf>
    <xf numFmtId="0" fontId="28" fillId="0" borderId="20" xfId="0" applyFont="1" applyBorder="1" applyAlignment="1">
      <alignment horizontal="center" vertical="center"/>
    </xf>
    <xf numFmtId="183" fontId="28" fillId="4" borderId="20" xfId="25" applyNumberFormat="1" applyFont="1" applyFill="1" applyBorder="1" applyAlignment="1">
      <alignment horizontal="right" vertical="center"/>
    </xf>
    <xf numFmtId="41" fontId="28" fillId="0" borderId="76" xfId="0" applyNumberFormat="1" applyFont="1" applyBorder="1" applyAlignment="1">
      <alignment horizontal="right" vertical="center"/>
    </xf>
    <xf numFmtId="3" fontId="28" fillId="0" borderId="20" xfId="0" applyNumberFormat="1" applyFont="1" applyFill="1" applyBorder="1" applyAlignment="1">
      <alignment vertical="center"/>
    </xf>
    <xf numFmtId="41" fontId="28" fillId="0" borderId="20" xfId="0" applyNumberFormat="1" applyFont="1" applyBorder="1" applyAlignment="1">
      <alignment vertical="center"/>
    </xf>
    <xf numFmtId="203" fontId="28" fillId="0" borderId="29" xfId="0" applyNumberFormat="1" applyFont="1" applyBorder="1" applyAlignment="1">
      <alignment horizontal="center" vertical="center" wrapText="1" shrinkToFit="1"/>
    </xf>
    <xf numFmtId="183" fontId="24" fillId="0" borderId="22" xfId="0" applyNumberFormat="1" applyFont="1" applyBorder="1" applyAlignment="1">
      <alignment horizontal="right" vertical="center"/>
    </xf>
    <xf numFmtId="0" fontId="24" fillId="0" borderId="22" xfId="0" applyFont="1" applyBorder="1" applyAlignment="1">
      <alignment horizontal="center" vertical="center"/>
    </xf>
    <xf numFmtId="183" fontId="24" fillId="4" borderId="22" xfId="25" applyNumberFormat="1" applyFont="1" applyFill="1" applyBorder="1" applyAlignment="1">
      <alignment horizontal="right" vertical="center"/>
    </xf>
    <xf numFmtId="41" fontId="39" fillId="0" borderId="56" xfId="0" applyNumberFormat="1" applyFont="1" applyBorder="1" applyAlignment="1">
      <alignment horizontal="right" vertical="center"/>
    </xf>
    <xf numFmtId="192" fontId="24" fillId="0" borderId="77" xfId="0" applyNumberFormat="1" applyFont="1" applyBorder="1" applyAlignment="1">
      <alignment vertical="center"/>
    </xf>
    <xf numFmtId="41" fontId="39" fillId="0" borderId="15" xfId="0" applyNumberFormat="1" applyFont="1" applyBorder="1" applyAlignment="1">
      <alignment vertical="center"/>
    </xf>
    <xf numFmtId="41" fontId="28" fillId="0" borderId="15" xfId="0" applyNumberFormat="1" applyFont="1" applyBorder="1" applyAlignment="1">
      <alignment vertical="center"/>
    </xf>
    <xf numFmtId="41" fontId="39" fillId="0" borderId="56" xfId="0" applyNumberFormat="1" applyFont="1" applyBorder="1" applyAlignment="1">
      <alignment vertical="center"/>
    </xf>
    <xf numFmtId="41" fontId="39" fillId="0" borderId="16" xfId="0" applyNumberFormat="1" applyFont="1" applyBorder="1" applyAlignment="1">
      <alignment vertical="center"/>
    </xf>
    <xf numFmtId="192" fontId="24" fillId="0" borderId="34" xfId="0" applyNumberFormat="1" applyFont="1" applyBorder="1" applyAlignment="1">
      <alignment vertical="center"/>
    </xf>
    <xf numFmtId="41" fontId="24" fillId="0" borderId="35" xfId="0" applyNumberFormat="1" applyFont="1" applyBorder="1" applyAlignment="1">
      <alignment vertical="center"/>
    </xf>
    <xf numFmtId="41" fontId="39" fillId="0" borderId="76" xfId="0" applyNumberFormat="1" applyFont="1" applyBorder="1" applyAlignment="1">
      <alignment horizontal="right" vertical="center"/>
    </xf>
    <xf numFmtId="192" fontId="43" fillId="0" borderId="20" xfId="0" applyNumberFormat="1" applyFont="1" applyBorder="1" applyAlignment="1">
      <alignment vertical="center"/>
    </xf>
    <xf numFmtId="41" fontId="39" fillId="0" borderId="20" xfId="0" applyNumberFormat="1" applyFont="1" applyBorder="1" applyAlignment="1">
      <alignment vertical="center"/>
    </xf>
    <xf numFmtId="41" fontId="39" fillId="0" borderId="29" xfId="0" applyNumberFormat="1" applyFont="1" applyBorder="1" applyAlignment="1">
      <alignment vertical="center"/>
    </xf>
    <xf numFmtId="41" fontId="39" fillId="0" borderId="78" xfId="95" applyNumberFormat="1" applyFont="1" applyFill="1" applyBorder="1" applyAlignment="1">
      <alignment horizontal="left" vertical="center"/>
    </xf>
    <xf numFmtId="3" fontId="43" fillId="0" borderId="79" xfId="95" applyNumberFormat="1" applyFont="1" applyFill="1" applyBorder="1" applyAlignment="1">
      <alignment horizontal="left" vertical="center"/>
    </xf>
    <xf numFmtId="3" fontId="43" fillId="0" borderId="14" xfId="95" applyNumberFormat="1" applyFont="1" applyFill="1" applyBorder="1" applyAlignment="1">
      <alignment horizontal="left" vertical="center"/>
    </xf>
    <xf numFmtId="3" fontId="24" fillId="0" borderId="14" xfId="95" applyNumberFormat="1" applyFont="1" applyFill="1" applyBorder="1" applyAlignment="1">
      <alignment horizontal="left" vertical="center"/>
    </xf>
    <xf numFmtId="3" fontId="43" fillId="0" borderId="14" xfId="95" applyNumberFormat="1" applyFont="1" applyFill="1" applyBorder="1" applyAlignment="1">
      <alignment vertical="center"/>
    </xf>
    <xf numFmtId="205" fontId="28" fillId="0" borderId="14" xfId="95" applyNumberFormat="1" applyFont="1" applyFill="1" applyBorder="1" applyAlignment="1">
      <alignment horizontal="center" vertical="center"/>
    </xf>
    <xf numFmtId="190" fontId="24" fillId="0" borderId="78" xfId="0" applyNumberFormat="1" applyFont="1" applyBorder="1" applyAlignment="1">
      <alignment horizontal="center" vertical="center"/>
    </xf>
    <xf numFmtId="184" fontId="43" fillId="0" borderId="80" xfId="0" applyNumberFormat="1" applyFont="1" applyBorder="1" applyAlignment="1">
      <alignment vertical="center"/>
    </xf>
    <xf numFmtId="41" fontId="39" fillId="0" borderId="56" xfId="95" applyNumberFormat="1" applyFont="1" applyFill="1" applyBorder="1" applyAlignment="1">
      <alignment vertical="center"/>
    </xf>
    <xf numFmtId="3" fontId="24" fillId="0" borderId="77" xfId="95" applyNumberFormat="1" applyFont="1" applyFill="1" applyBorder="1" applyAlignment="1">
      <alignment horizontal="center" vertical="center"/>
    </xf>
    <xf numFmtId="41" fontId="43" fillId="0" borderId="15" xfId="95" applyNumberFormat="1" applyFont="1" applyFill="1" applyBorder="1" applyAlignment="1">
      <alignment horizontal="center" vertical="center"/>
    </xf>
    <xf numFmtId="3" fontId="24" fillId="0" borderId="15" xfId="95" applyNumberFormat="1" applyFont="1" applyFill="1" applyBorder="1" applyAlignment="1">
      <alignment horizontal="center" vertical="center"/>
    </xf>
    <xf numFmtId="208" fontId="43" fillId="0" borderId="15" xfId="95" applyNumberFormat="1" applyFont="1" applyFill="1" applyBorder="1" applyAlignment="1">
      <alignment vertical="center"/>
    </xf>
    <xf numFmtId="3" fontId="24" fillId="0" borderId="15" xfId="95" quotePrefix="1" applyNumberFormat="1" applyFont="1" applyFill="1" applyBorder="1" applyAlignment="1">
      <alignment horizontal="center" vertical="center"/>
    </xf>
    <xf numFmtId="186" fontId="43" fillId="0" borderId="56" xfId="0" applyNumberFormat="1" applyFont="1" applyBorder="1" applyAlignment="1">
      <alignment horizontal="center" vertical="center"/>
    </xf>
    <xf numFmtId="184" fontId="43" fillId="0" borderId="16" xfId="0" applyNumberFormat="1" applyFont="1" applyBorder="1" applyAlignment="1">
      <alignment vertical="center"/>
    </xf>
    <xf numFmtId="192" fontId="39" fillId="0" borderId="20" xfId="0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190" fontId="24" fillId="0" borderId="20" xfId="0" applyNumberFormat="1" applyFont="1" applyBorder="1" applyAlignment="1">
      <alignment horizontal="center" vertical="center"/>
    </xf>
    <xf numFmtId="41" fontId="39" fillId="0" borderId="20" xfId="0" applyNumberFormat="1" applyFont="1" applyBorder="1" applyAlignment="1">
      <alignment horizontal="center" vertical="center"/>
    </xf>
    <xf numFmtId="190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207" fontId="24" fillId="0" borderId="5" xfId="0" applyNumberFormat="1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190" fontId="43" fillId="0" borderId="50" xfId="0" applyNumberFormat="1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190" fontId="24" fillId="0" borderId="61" xfId="0" applyNumberFormat="1" applyFont="1" applyBorder="1" applyAlignment="1">
      <alignment horizontal="center" vertical="center"/>
    </xf>
    <xf numFmtId="0" fontId="24" fillId="0" borderId="61" xfId="0" applyFont="1" applyBorder="1" applyAlignment="1">
      <alignment horizontal="center" vertical="center"/>
    </xf>
    <xf numFmtId="41" fontId="39" fillId="0" borderId="78" xfId="0" applyNumberFormat="1" applyFont="1" applyBorder="1" applyAlignment="1">
      <alignment horizontal="right" vertical="center"/>
    </xf>
    <xf numFmtId="190" fontId="43" fillId="0" borderId="78" xfId="0" applyNumberFormat="1" applyFont="1" applyBorder="1" applyAlignment="1">
      <alignment horizontal="center" vertical="center"/>
    </xf>
    <xf numFmtId="184" fontId="24" fillId="0" borderId="80" xfId="0" applyNumberFormat="1" applyFont="1" applyBorder="1" applyAlignment="1">
      <alignment vertical="center"/>
    </xf>
    <xf numFmtId="190" fontId="24" fillId="0" borderId="52" xfId="0" applyNumberFormat="1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41" fontId="39" fillId="0" borderId="54" xfId="0" applyNumberFormat="1" applyFont="1" applyBorder="1" applyAlignment="1">
      <alignment horizontal="right" vertical="center"/>
    </xf>
    <xf numFmtId="3" fontId="24" fillId="0" borderId="81" xfId="95" applyNumberFormat="1" applyFont="1" applyFill="1" applyBorder="1" applyAlignment="1">
      <alignment horizontal="center" vertical="center"/>
    </xf>
    <xf numFmtId="41" fontId="43" fillId="0" borderId="50" xfId="95" applyNumberFormat="1" applyFont="1" applyFill="1" applyBorder="1" applyAlignment="1">
      <alignment horizontal="center" vertical="center"/>
    </xf>
    <xf numFmtId="3" fontId="24" fillId="0" borderId="50" xfId="95" applyNumberFormat="1" applyFont="1" applyFill="1" applyBorder="1" applyAlignment="1">
      <alignment horizontal="center" vertical="center"/>
    </xf>
    <xf numFmtId="209" fontId="43" fillId="0" borderId="50" xfId="95" applyNumberFormat="1" applyFont="1" applyFill="1" applyBorder="1" applyAlignment="1">
      <alignment vertical="center"/>
    </xf>
    <xf numFmtId="3" fontId="24" fillId="0" borderId="50" xfId="95" quotePrefix="1" applyNumberFormat="1" applyFont="1" applyFill="1" applyBorder="1" applyAlignment="1">
      <alignment horizontal="center" vertical="center"/>
    </xf>
    <xf numFmtId="41" fontId="43" fillId="0" borderId="54" xfId="0" applyNumberFormat="1" applyFont="1" applyBorder="1" applyAlignment="1">
      <alignment horizontal="center" vertical="center"/>
    </xf>
    <xf numFmtId="10" fontId="43" fillId="0" borderId="82" xfId="0" applyNumberFormat="1" applyFont="1" applyBorder="1" applyAlignment="1">
      <alignment vertical="center"/>
    </xf>
    <xf numFmtId="190" fontId="24" fillId="0" borderId="60" xfId="0" applyNumberFormat="1" applyFont="1" applyBorder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41" fontId="39" fillId="0" borderId="85" xfId="0" applyNumberFormat="1" applyFont="1" applyBorder="1" applyAlignment="1">
      <alignment horizontal="right" vertical="center"/>
    </xf>
    <xf numFmtId="3" fontId="43" fillId="0" borderId="86" xfId="95" applyNumberFormat="1" applyFont="1" applyFill="1" applyBorder="1" applyAlignment="1">
      <alignment horizontal="left" vertical="center"/>
    </xf>
    <xf numFmtId="3" fontId="43" fillId="0" borderId="84" xfId="95" applyNumberFormat="1" applyFont="1" applyFill="1" applyBorder="1" applyAlignment="1">
      <alignment horizontal="left" vertical="center"/>
    </xf>
    <xf numFmtId="3" fontId="24" fillId="0" borderId="84" xfId="95" applyNumberFormat="1" applyFont="1" applyFill="1" applyBorder="1" applyAlignment="1">
      <alignment horizontal="left" vertical="center"/>
    </xf>
    <xf numFmtId="3" fontId="43" fillId="0" borderId="84" xfId="95" applyNumberFormat="1" applyFont="1" applyFill="1" applyBorder="1" applyAlignment="1">
      <alignment vertical="center"/>
    </xf>
    <xf numFmtId="205" fontId="28" fillId="0" borderId="84" xfId="95" applyNumberFormat="1" applyFont="1" applyFill="1" applyBorder="1" applyAlignment="1">
      <alignment horizontal="center" vertical="center"/>
    </xf>
    <xf numFmtId="190" fontId="43" fillId="0" borderId="85" xfId="0" applyNumberFormat="1" applyFont="1" applyBorder="1" applyAlignment="1">
      <alignment horizontal="center" vertical="center"/>
    </xf>
    <xf numFmtId="184" fontId="43" fillId="0" borderId="87" xfId="0" applyNumberFormat="1" applyFont="1" applyBorder="1" applyAlignment="1">
      <alignment vertical="center"/>
    </xf>
    <xf numFmtId="41" fontId="39" fillId="0" borderId="84" xfId="0" applyNumberFormat="1" applyFont="1" applyBorder="1" applyAlignment="1">
      <alignment horizontal="right" vertical="center"/>
    </xf>
    <xf numFmtId="41" fontId="39" fillId="0" borderId="37" xfId="0" applyNumberFormat="1" applyFont="1" applyBorder="1" applyAlignment="1">
      <alignment horizontal="right" vertical="center"/>
    </xf>
    <xf numFmtId="3" fontId="43" fillId="0" borderId="88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8" fillId="0" borderId="0" xfId="95" applyNumberFormat="1" applyFont="1" applyFill="1" applyBorder="1" applyAlignment="1">
      <alignment horizontal="center" vertical="center"/>
    </xf>
    <xf numFmtId="190" fontId="43" fillId="0" borderId="58" xfId="0" applyNumberFormat="1" applyFont="1" applyBorder="1" applyAlignment="1">
      <alignment horizontal="center" vertical="center"/>
    </xf>
    <xf numFmtId="184" fontId="43" fillId="0" borderId="89" xfId="0" applyNumberFormat="1" applyFont="1" applyBorder="1" applyAlignment="1">
      <alignment vertical="center"/>
    </xf>
    <xf numFmtId="41" fontId="39" fillId="0" borderId="39" xfId="0" applyNumberFormat="1" applyFont="1" applyBorder="1" applyAlignment="1">
      <alignment horizontal="right" vertical="center"/>
    </xf>
    <xf numFmtId="41" fontId="43" fillId="0" borderId="56" xfId="0" applyNumberFormat="1" applyFont="1" applyBorder="1" applyAlignment="1">
      <alignment horizontal="center" vertical="center"/>
    </xf>
    <xf numFmtId="41" fontId="43" fillId="0" borderId="34" xfId="0" applyNumberFormat="1" applyFont="1" applyBorder="1" applyAlignment="1">
      <alignment horizontal="right" vertical="center"/>
    </xf>
    <xf numFmtId="41" fontId="39" fillId="0" borderId="34" xfId="0" applyNumberFormat="1" applyFont="1" applyBorder="1" applyAlignment="1">
      <alignment horizontal="right" vertical="center"/>
    </xf>
    <xf numFmtId="184" fontId="43" fillId="0" borderId="80" xfId="0" applyNumberFormat="1" applyFont="1" applyBorder="1" applyAlignment="1">
      <alignment horizontal="center" vertical="center"/>
    </xf>
    <xf numFmtId="4" fontId="43" fillId="0" borderId="15" xfId="95" applyNumberFormat="1" applyFont="1" applyFill="1" applyBorder="1" applyAlignment="1">
      <alignment vertical="center"/>
    </xf>
    <xf numFmtId="0" fontId="43" fillId="0" borderId="51" xfId="0" applyFont="1" applyBorder="1" applyAlignment="1">
      <alignment horizontal="center" vertical="center"/>
    </xf>
    <xf numFmtId="190" fontId="24" fillId="0" borderId="51" xfId="0" applyNumberFormat="1" applyFont="1" applyBorder="1" applyAlignment="1">
      <alignment horizontal="center" vertical="center"/>
    </xf>
    <xf numFmtId="41" fontId="39" fillId="0" borderId="51" xfId="0" applyNumberFormat="1" applyFont="1" applyBorder="1" applyAlignment="1">
      <alignment horizontal="right" vertical="center"/>
    </xf>
    <xf numFmtId="190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07" fontId="24" fillId="0" borderId="0" xfId="0" applyNumberFormat="1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3" fontId="43" fillId="0" borderId="34" xfId="95" applyNumberFormat="1" applyFont="1" applyFill="1" applyBorder="1" applyAlignment="1">
      <alignment horizontal="left" vertical="center"/>
    </xf>
    <xf numFmtId="207" fontId="24" fillId="0" borderId="34" xfId="0" applyNumberFormat="1" applyFont="1" applyBorder="1" applyAlignment="1">
      <alignment horizontal="center" vertical="center"/>
    </xf>
    <xf numFmtId="190" fontId="24" fillId="0" borderId="34" xfId="0" applyNumberFormat="1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3" fontId="24" fillId="0" borderId="39" xfId="95" applyNumberFormat="1" applyFont="1" applyFill="1" applyBorder="1" applyAlignment="1">
      <alignment horizontal="left" vertical="center"/>
    </xf>
    <xf numFmtId="208" fontId="43" fillId="0" borderId="39" xfId="95" applyNumberFormat="1" applyFont="1" applyFill="1" applyBorder="1" applyAlignment="1">
      <alignment vertical="center"/>
    </xf>
    <xf numFmtId="41" fontId="43" fillId="0" borderId="39" xfId="0" applyNumberFormat="1" applyFont="1" applyBorder="1" applyAlignment="1">
      <alignment horizontal="center" vertical="center"/>
    </xf>
    <xf numFmtId="41" fontId="39" fillId="0" borderId="20" xfId="0" applyNumberFormat="1" applyFont="1" applyBorder="1" applyAlignment="1">
      <alignment horizontal="right" vertical="center"/>
    </xf>
    <xf numFmtId="186" fontId="24" fillId="0" borderId="76" xfId="0" applyNumberFormat="1" applyFont="1" applyBorder="1" applyAlignment="1">
      <alignment horizontal="center" vertical="center"/>
    </xf>
    <xf numFmtId="186" fontId="24" fillId="0" borderId="5" xfId="0" applyNumberFormat="1" applyFont="1" applyBorder="1" applyAlignment="1">
      <alignment horizontal="center" vertical="center"/>
    </xf>
    <xf numFmtId="186" fontId="24" fillId="0" borderId="18" xfId="0" applyNumberFormat="1" applyFont="1" applyBorder="1" applyAlignment="1">
      <alignment horizontal="center" vertical="center"/>
    </xf>
    <xf numFmtId="186" fontId="28" fillId="0" borderId="76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10" fontId="43" fillId="0" borderId="50" xfId="95" applyNumberFormat="1" applyFont="1" applyFill="1" applyBorder="1" applyAlignment="1">
      <alignment vertical="center"/>
    </xf>
    <xf numFmtId="206" fontId="43" fillId="0" borderId="82" xfId="0" applyNumberFormat="1" applyFont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52" fillId="0" borderId="7" xfId="37" applyFont="1" applyFill="1" applyBorder="1" applyAlignment="1">
      <alignment vertical="center"/>
    </xf>
    <xf numFmtId="0" fontId="52" fillId="0" borderId="8" xfId="37" applyFont="1" applyFill="1" applyBorder="1" applyAlignment="1">
      <alignment vertical="center"/>
    </xf>
    <xf numFmtId="0" fontId="52" fillId="0" borderId="9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2" fillId="0" borderId="1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0" fontId="52" fillId="0" borderId="11" xfId="37" applyFont="1" applyFill="1" applyBorder="1" applyAlignment="1">
      <alignment vertical="center"/>
    </xf>
    <xf numFmtId="0" fontId="53" fillId="0" borderId="10" xfId="37" applyFont="1" applyFill="1" applyBorder="1" applyAlignment="1">
      <alignment vertical="center"/>
    </xf>
    <xf numFmtId="0" fontId="53" fillId="0" borderId="0" xfId="37" applyFont="1" applyFill="1" applyBorder="1" applyAlignment="1">
      <alignment vertical="center"/>
    </xf>
    <xf numFmtId="0" fontId="54" fillId="0" borderId="0" xfId="37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192" fontId="54" fillId="0" borderId="0" xfId="37" applyNumberFormat="1" applyFont="1" applyFill="1" applyBorder="1" applyAlignment="1">
      <alignment horizontal="center" vertical="center"/>
    </xf>
    <xf numFmtId="0" fontId="54" fillId="0" borderId="11" xfId="37" applyFont="1" applyFill="1" applyBorder="1" applyAlignment="1">
      <alignment vertical="center"/>
    </xf>
    <xf numFmtId="0" fontId="54" fillId="0" borderId="0" xfId="37" applyFont="1" applyFill="1" applyAlignment="1">
      <alignment vertical="center"/>
    </xf>
    <xf numFmtId="0" fontId="55" fillId="0" borderId="0" xfId="37" applyFont="1" applyFill="1" applyBorder="1" applyAlignment="1">
      <alignment horizontal="center" vertical="center"/>
    </xf>
    <xf numFmtId="0" fontId="56" fillId="0" borderId="1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0" fontId="56" fillId="0" borderId="11" xfId="37" applyFont="1" applyFill="1" applyBorder="1" applyAlignment="1">
      <alignment vertical="center"/>
    </xf>
    <xf numFmtId="0" fontId="57" fillId="0" borderId="0" xfId="37" applyFont="1" applyFill="1" applyBorder="1" applyAlignment="1">
      <alignment horizontal="center" vertical="center" shrinkToFit="1"/>
    </xf>
    <xf numFmtId="0" fontId="58" fillId="0" borderId="0" xfId="37" applyFont="1" applyFill="1" applyBorder="1" applyAlignment="1">
      <alignment horizontal="left" vertical="center"/>
    </xf>
    <xf numFmtId="0" fontId="58" fillId="0" borderId="0" xfId="37" applyFont="1" applyFill="1" applyBorder="1" applyAlignment="1">
      <alignment vertical="center"/>
    </xf>
    <xf numFmtId="186" fontId="56" fillId="0" borderId="0" xfId="37" applyNumberFormat="1" applyFont="1" applyFill="1" applyBorder="1" applyAlignment="1">
      <alignment vertical="center"/>
    </xf>
    <xf numFmtId="3" fontId="56" fillId="0" borderId="0" xfId="37" applyNumberFormat="1" applyFont="1" applyFill="1" applyBorder="1" applyAlignment="1">
      <alignment vertical="center"/>
    </xf>
    <xf numFmtId="192" fontId="56" fillId="0" borderId="0" xfId="37" applyNumberFormat="1" applyFont="1" applyFill="1" applyBorder="1" applyAlignment="1">
      <alignment horizontal="center" vertical="center"/>
    </xf>
    <xf numFmtId="0" fontId="56" fillId="0" borderId="12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vertical="center"/>
    </xf>
    <xf numFmtId="186" fontId="56" fillId="0" borderId="6" xfId="37" applyNumberFormat="1" applyFont="1" applyFill="1" applyBorder="1" applyAlignment="1">
      <alignment vertical="center"/>
    </xf>
    <xf numFmtId="3" fontId="56" fillId="0" borderId="6" xfId="37" applyNumberFormat="1" applyFont="1" applyFill="1" applyBorder="1" applyAlignment="1">
      <alignment vertical="center"/>
    </xf>
    <xf numFmtId="3" fontId="59" fillId="0" borderId="6" xfId="37" applyNumberFormat="1" applyFont="1" applyFill="1" applyBorder="1" applyAlignment="1">
      <alignment horizontal="right" vertical="center"/>
    </xf>
    <xf numFmtId="0" fontId="59" fillId="0" borderId="6" xfId="37" applyNumberFormat="1" applyFont="1" applyFill="1" applyBorder="1" applyAlignment="1">
      <alignment horizontal="right" vertical="center"/>
    </xf>
    <xf numFmtId="0" fontId="55" fillId="0" borderId="6" xfId="37" applyNumberFormat="1" applyFont="1" applyFill="1" applyBorder="1" applyAlignment="1">
      <alignment vertical="center"/>
    </xf>
    <xf numFmtId="0" fontId="59" fillId="0" borderId="13" xfId="37" applyNumberFormat="1" applyFont="1" applyFill="1" applyBorder="1" applyAlignment="1">
      <alignment horizontal="right" vertical="center"/>
    </xf>
    <xf numFmtId="0" fontId="59" fillId="0" borderId="0" xfId="37" applyNumberFormat="1" applyFont="1" applyFill="1" applyBorder="1" applyAlignment="1">
      <alignment horizontal="right" vertical="center"/>
    </xf>
    <xf numFmtId="0" fontId="54" fillId="0" borderId="10" xfId="37" applyFont="1" applyFill="1" applyBorder="1" applyAlignment="1">
      <alignment horizontal="center" vertical="center"/>
    </xf>
    <xf numFmtId="0" fontId="54" fillId="0" borderId="0" xfId="37" applyFont="1" applyFill="1" applyBorder="1" applyAlignment="1">
      <alignment horizontal="center" vertical="center"/>
    </xf>
    <xf numFmtId="49" fontId="54" fillId="0" borderId="0" xfId="37" applyNumberFormat="1" applyFont="1" applyFill="1" applyBorder="1" applyAlignment="1">
      <alignment horizontal="center" vertical="center" textRotation="255"/>
    </xf>
    <xf numFmtId="3" fontId="54" fillId="0" borderId="0" xfId="37" applyNumberFormat="1" applyFont="1" applyFill="1" applyBorder="1" applyAlignment="1">
      <alignment horizontal="center" vertical="center"/>
    </xf>
    <xf numFmtId="192" fontId="56" fillId="0" borderId="11" xfId="37" applyNumberFormat="1" applyFont="1" applyFill="1" applyBorder="1" applyAlignment="1">
      <alignment horizontal="center" vertical="center"/>
    </xf>
    <xf numFmtId="193" fontId="60" fillId="0" borderId="10" xfId="37" applyNumberFormat="1" applyFont="1" applyFill="1" applyBorder="1" applyAlignment="1">
      <alignment vertical="center"/>
    </xf>
    <xf numFmtId="193" fontId="60" fillId="0" borderId="0" xfId="37" applyNumberFormat="1" applyFont="1" applyFill="1" applyBorder="1" applyAlignment="1">
      <alignment vertical="center"/>
    </xf>
    <xf numFmtId="3" fontId="60" fillId="0" borderId="0" xfId="37" applyNumberFormat="1" applyFont="1" applyFill="1" applyBorder="1" applyAlignment="1">
      <alignment vertical="center"/>
    </xf>
    <xf numFmtId="192" fontId="60" fillId="0" borderId="0" xfId="37" applyNumberFormat="1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vertical="center"/>
    </xf>
    <xf numFmtId="0" fontId="60" fillId="0" borderId="11" xfId="37" applyFont="1" applyFill="1" applyBorder="1" applyAlignment="1">
      <alignment vertical="center"/>
    </xf>
    <xf numFmtId="0" fontId="61" fillId="0" borderId="0" xfId="37" quotePrefix="1" applyFont="1" applyFill="1" applyBorder="1" applyAlignment="1">
      <alignment horizontal="left"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left" vertical="center"/>
    </xf>
    <xf numFmtId="0" fontId="62" fillId="0" borderId="0" xfId="37" applyFont="1" applyFill="1" applyBorder="1" applyAlignment="1">
      <alignment vertical="center"/>
    </xf>
    <xf numFmtId="0" fontId="64" fillId="0" borderId="1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right" vertical="center"/>
    </xf>
    <xf numFmtId="0" fontId="65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6" fillId="0" borderId="0" xfId="37" applyFont="1" applyFill="1" applyBorder="1" applyAlignment="1">
      <alignment vertical="center"/>
    </xf>
    <xf numFmtId="0" fontId="67" fillId="0" borderId="0" xfId="37" applyFont="1" applyFill="1" applyBorder="1" applyAlignment="1">
      <alignment vertical="center"/>
    </xf>
    <xf numFmtId="0" fontId="64" fillId="0" borderId="0" xfId="37" applyNumberFormat="1" applyFont="1" applyFill="1" applyBorder="1" applyAlignment="1" applyProtection="1">
      <alignment horizontal="left" vertical="center"/>
      <protection locked="0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right" vertical="center"/>
    </xf>
    <xf numFmtId="0" fontId="66" fillId="0" borderId="0" xfId="37" applyFont="1" applyFill="1" applyBorder="1" applyAlignment="1">
      <alignment horizontal="center" vertical="center"/>
    </xf>
    <xf numFmtId="0" fontId="66" fillId="0" borderId="11" xfId="37" applyFont="1" applyFill="1" applyBorder="1" applyAlignment="1">
      <alignment vertical="center"/>
    </xf>
    <xf numFmtId="0" fontId="68" fillId="0" borderId="10" xfId="37" applyFont="1" applyFill="1" applyBorder="1" applyAlignment="1">
      <alignment horizontal="left" vertical="center"/>
    </xf>
    <xf numFmtId="0" fontId="68" fillId="0" borderId="0" xfId="37" applyFont="1" applyFill="1" applyBorder="1" applyAlignment="1">
      <alignment horizontal="left" vertical="center"/>
    </xf>
    <xf numFmtId="0" fontId="68" fillId="0" borderId="0" xfId="37" quotePrefix="1" applyFont="1" applyFill="1" applyBorder="1" applyAlignment="1">
      <alignment horizontal="left" vertical="center"/>
    </xf>
    <xf numFmtId="0" fontId="68" fillId="0" borderId="0" xfId="37" applyFont="1" applyFill="1" applyBorder="1" applyAlignment="1">
      <alignment vertical="center"/>
    </xf>
    <xf numFmtId="0" fontId="68" fillId="0" borderId="11" xfId="37" applyFont="1" applyFill="1" applyBorder="1" applyAlignment="1">
      <alignment vertical="center"/>
    </xf>
    <xf numFmtId="0" fontId="56" fillId="0" borderId="0" xfId="37" quotePrefix="1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vertical="center"/>
    </xf>
    <xf numFmtId="0" fontId="65" fillId="0" borderId="11" xfId="37" applyFont="1" applyFill="1" applyBorder="1" applyAlignment="1">
      <alignment vertical="center"/>
    </xf>
    <xf numFmtId="0" fontId="69" fillId="0" borderId="10" xfId="37" applyFont="1" applyFill="1" applyBorder="1" applyAlignment="1">
      <alignment horizontal="left" vertical="center"/>
    </xf>
    <xf numFmtId="0" fontId="69" fillId="0" borderId="0" xfId="37" applyFont="1" applyFill="1" applyBorder="1" applyAlignment="1">
      <alignment horizontal="left" vertical="center"/>
    </xf>
    <xf numFmtId="0" fontId="55" fillId="0" borderId="0" xfId="37" applyNumberFormat="1" applyFont="1" applyFill="1" applyBorder="1" applyAlignment="1">
      <alignment vertical="center"/>
    </xf>
    <xf numFmtId="0" fontId="63" fillId="0" borderId="11" xfId="37" applyNumberFormat="1" applyFont="1" applyFill="1" applyBorder="1" applyAlignment="1">
      <alignment horizontal="left" vertical="center"/>
    </xf>
    <xf numFmtId="0" fontId="63" fillId="0" borderId="0" xfId="37" applyNumberFormat="1" applyFont="1" applyFill="1" applyBorder="1" applyAlignment="1">
      <alignment horizontal="left" vertical="center"/>
    </xf>
    <xf numFmtId="0" fontId="69" fillId="0" borderId="0" xfId="37" applyFont="1" applyFill="1" applyBorder="1" applyAlignment="1">
      <alignment vertical="center"/>
    </xf>
    <xf numFmtId="0" fontId="70" fillId="0" borderId="0" xfId="37" applyFont="1" applyFill="1" applyBorder="1" applyAlignment="1">
      <alignment vertical="center"/>
    </xf>
    <xf numFmtId="0" fontId="70" fillId="0" borderId="0" xfId="37" applyNumberFormat="1" applyFont="1" applyFill="1" applyBorder="1" applyAlignment="1" applyProtection="1">
      <alignment horizontal="left" vertical="center"/>
      <protection locked="0"/>
    </xf>
    <xf numFmtId="194" fontId="70" fillId="0" borderId="0" xfId="37" applyNumberFormat="1" applyFont="1" applyFill="1" applyBorder="1" applyAlignment="1" applyProtection="1">
      <alignment horizontal="left" vertical="center"/>
      <protection locked="0"/>
    </xf>
    <xf numFmtId="3" fontId="63" fillId="0" borderId="0" xfId="37" applyNumberFormat="1" applyFont="1" applyFill="1" applyBorder="1" applyAlignment="1">
      <alignment horizontal="right" vertical="center"/>
    </xf>
    <xf numFmtId="0" fontId="52" fillId="0" borderId="12" xfId="37" applyFont="1" applyFill="1" applyBorder="1" applyAlignment="1">
      <alignment horizontal="center" vertical="center"/>
    </xf>
    <xf numFmtId="0" fontId="52" fillId="0" borderId="6" xfId="37" applyFont="1" applyFill="1" applyBorder="1" applyAlignment="1">
      <alignment horizontal="center" vertical="center"/>
    </xf>
    <xf numFmtId="0" fontId="52" fillId="0" borderId="13" xfId="37" applyFont="1" applyFill="1" applyBorder="1" applyAlignment="1">
      <alignment horizontal="center" vertical="center"/>
    </xf>
    <xf numFmtId="0" fontId="52" fillId="0" borderId="0" xfId="37" applyFont="1" applyFill="1" applyAlignment="1">
      <alignment horizontal="center" vertical="center"/>
    </xf>
    <xf numFmtId="183" fontId="71" fillId="0" borderId="0" xfId="37" applyNumberFormat="1" applyFont="1" applyFill="1" applyAlignment="1">
      <alignment horizontal="center" vertical="center"/>
    </xf>
    <xf numFmtId="0" fontId="71" fillId="0" borderId="0" xfId="37" applyFont="1" applyFill="1" applyAlignment="1">
      <alignment horizontal="center" vertical="center"/>
    </xf>
    <xf numFmtId="0" fontId="52" fillId="0" borderId="0" xfId="0" applyFont="1" applyAlignment="1"/>
    <xf numFmtId="0" fontId="37" fillId="0" borderId="10" xfId="96" applyFont="1" applyBorder="1" applyAlignment="1">
      <alignment horizontal="center" vertical="center"/>
    </xf>
    <xf numFmtId="0" fontId="37" fillId="0" borderId="0" xfId="96" applyFont="1" applyBorder="1" applyAlignment="1">
      <alignment horizontal="center" vertical="center"/>
    </xf>
    <xf numFmtId="0" fontId="37" fillId="0" borderId="0" xfId="96" applyFont="1" applyBorder="1" applyAlignment="1">
      <alignment vertical="center"/>
    </xf>
    <xf numFmtId="0" fontId="37" fillId="0" borderId="11" xfId="96" applyFont="1" applyBorder="1" applyAlignment="1">
      <alignment horizontal="center" vertical="center"/>
    </xf>
    <xf numFmtId="0" fontId="52" fillId="0" borderId="10" xfId="0" applyFont="1" applyBorder="1" applyAlignment="1"/>
    <xf numFmtId="0" fontId="52" fillId="0" borderId="0" xfId="0" applyFont="1" applyBorder="1" applyAlignment="1"/>
    <xf numFmtId="0" fontId="52" fillId="0" borderId="11" xfId="0" applyFont="1" applyBorder="1" applyAlignment="1"/>
    <xf numFmtId="0" fontId="37" fillId="0" borderId="6" xfId="96" applyFont="1" applyBorder="1" applyAlignment="1">
      <alignment vertical="center"/>
    </xf>
    <xf numFmtId="0" fontId="52" fillId="0" borderId="12" xfId="0" applyFont="1" applyBorder="1" applyAlignment="1"/>
    <xf numFmtId="0" fontId="52" fillId="0" borderId="6" xfId="0" applyFont="1" applyBorder="1" applyAlignment="1"/>
    <xf numFmtId="0" fontId="52" fillId="0" borderId="13" xfId="0" applyFont="1" applyBorder="1" applyAlignment="1"/>
    <xf numFmtId="0" fontId="52" fillId="0" borderId="0" xfId="0" applyFont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6" fillId="0" borderId="0" xfId="0" applyFont="1" applyFill="1" applyBorder="1" applyAlignment="1">
      <alignment vertical="center"/>
    </xf>
    <xf numFmtId="0" fontId="56" fillId="0" borderId="0" xfId="0" quotePrefix="1" applyFont="1" applyFill="1" applyBorder="1" applyAlignment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56" fillId="0" borderId="0" xfId="0" applyFont="1" applyFill="1" applyBorder="1" applyAlignment="1">
      <alignment vertical="center" shrinkToFit="1"/>
    </xf>
    <xf numFmtId="0" fontId="56" fillId="0" borderId="0" xfId="0" applyFont="1" applyAlignment="1">
      <alignment vertical="center"/>
    </xf>
    <xf numFmtId="0" fontId="56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center" vertical="center"/>
    </xf>
    <xf numFmtId="0" fontId="56" fillId="0" borderId="0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left" vertical="center" shrinkToFit="1"/>
    </xf>
    <xf numFmtId="0" fontId="54" fillId="0" borderId="96" xfId="0" applyFont="1" applyFill="1" applyBorder="1" applyAlignment="1">
      <alignment vertical="center" shrinkToFit="1"/>
    </xf>
    <xf numFmtId="0" fontId="54" fillId="0" borderId="97" xfId="0" applyFont="1" applyFill="1" applyBorder="1" applyAlignment="1">
      <alignment vertical="center" shrinkToFit="1"/>
    </xf>
    <xf numFmtId="0" fontId="54" fillId="0" borderId="98" xfId="0" applyFont="1" applyFill="1" applyBorder="1" applyAlignment="1">
      <alignment vertical="center" shrinkToFit="1"/>
    </xf>
    <xf numFmtId="0" fontId="54" fillId="0" borderId="27" xfId="0" applyFont="1" applyFill="1" applyBorder="1" applyAlignment="1">
      <alignment vertical="center" shrinkToFit="1"/>
    </xf>
    <xf numFmtId="0" fontId="54" fillId="0" borderId="14" xfId="0" applyFont="1" applyFill="1" applyBorder="1" applyAlignment="1">
      <alignment vertical="center" shrinkToFit="1"/>
    </xf>
    <xf numFmtId="0" fontId="54" fillId="0" borderId="30" xfId="0" applyFont="1" applyFill="1" applyBorder="1" applyAlignment="1">
      <alignment vertical="center" shrinkToFit="1"/>
    </xf>
    <xf numFmtId="0" fontId="54" fillId="0" borderId="23" xfId="0" applyFont="1" applyFill="1" applyBorder="1" applyAlignment="1">
      <alignment vertical="center" shrinkToFit="1"/>
    </xf>
    <xf numFmtId="0" fontId="54" fillId="0" borderId="15" xfId="0" applyFont="1" applyFill="1" applyBorder="1" applyAlignment="1">
      <alignment vertical="center" shrinkToFit="1"/>
    </xf>
    <xf numFmtId="0" fontId="54" fillId="0" borderId="2" xfId="0" applyFont="1" applyFill="1" applyBorder="1" applyAlignment="1">
      <alignment vertical="center" shrinkToFit="1"/>
    </xf>
    <xf numFmtId="0" fontId="54" fillId="0" borderId="31" xfId="0" applyFont="1" applyFill="1" applyBorder="1" applyAlignment="1">
      <alignment vertical="center" shrinkToFit="1"/>
    </xf>
    <xf numFmtId="0" fontId="54" fillId="0" borderId="0" xfId="0" applyFont="1" applyFill="1" applyBorder="1" applyAlignment="1">
      <alignment vertical="center" shrinkToFit="1"/>
    </xf>
    <xf numFmtId="0" fontId="54" fillId="0" borderId="32" xfId="0" applyFont="1" applyFill="1" applyBorder="1" applyAlignment="1">
      <alignment vertical="center" shrinkToFit="1"/>
    </xf>
    <xf numFmtId="0" fontId="54" fillId="0" borderId="99" xfId="0" applyFont="1" applyFill="1" applyBorder="1" applyAlignment="1">
      <alignment vertical="center" shrinkToFit="1"/>
    </xf>
    <xf numFmtId="0" fontId="54" fillId="0" borderId="100" xfId="0" applyFont="1" applyFill="1" applyBorder="1" applyAlignment="1">
      <alignment vertical="center" shrinkToFit="1"/>
    </xf>
    <xf numFmtId="0" fontId="54" fillId="0" borderId="101" xfId="0" applyFont="1" applyFill="1" applyBorder="1" applyAlignment="1">
      <alignment vertical="center" shrinkToFit="1"/>
    </xf>
    <xf numFmtId="0" fontId="54" fillId="0" borderId="95" xfId="0" applyFont="1" applyFill="1" applyBorder="1" applyAlignment="1">
      <alignment vertical="center" shrinkToFit="1"/>
    </xf>
    <xf numFmtId="0" fontId="54" fillId="0" borderId="6" xfId="0" applyFont="1" applyFill="1" applyBorder="1" applyAlignment="1">
      <alignment vertical="center" shrinkToFit="1"/>
    </xf>
    <xf numFmtId="0" fontId="54" fillId="0" borderId="93" xfId="0" applyFont="1" applyFill="1" applyBorder="1" applyAlignment="1">
      <alignment vertical="center" shrinkToFit="1"/>
    </xf>
    <xf numFmtId="0" fontId="74" fillId="0" borderId="0" xfId="0" applyFont="1" applyAlignment="1">
      <alignment vertical="center"/>
    </xf>
    <xf numFmtId="190" fontId="74" fillId="0" borderId="0" xfId="0" applyNumberFormat="1" applyFont="1" applyAlignment="1">
      <alignment vertical="center"/>
    </xf>
    <xf numFmtId="190" fontId="52" fillId="0" borderId="0" xfId="0" applyNumberFormat="1" applyFont="1" applyAlignment="1">
      <alignment vertical="center"/>
    </xf>
    <xf numFmtId="3" fontId="75" fillId="5" borderId="48" xfId="0" applyNumberFormat="1" applyFont="1" applyFill="1" applyBorder="1" applyAlignment="1">
      <alignment horizontal="center" vertical="center"/>
    </xf>
    <xf numFmtId="0" fontId="75" fillId="5" borderId="48" xfId="0" applyNumberFormat="1" applyFont="1" applyFill="1" applyBorder="1" applyAlignment="1">
      <alignment horizontal="center" vertical="center"/>
    </xf>
    <xf numFmtId="3" fontId="75" fillId="5" borderId="49" xfId="0" applyNumberFormat="1" applyFont="1" applyFill="1" applyBorder="1" applyAlignment="1">
      <alignment horizontal="center" vertical="center"/>
    </xf>
    <xf numFmtId="3" fontId="75" fillId="0" borderId="14" xfId="0" applyNumberFormat="1" applyFont="1" applyBorder="1" applyAlignment="1">
      <alignment horizontal="center" vertical="center" wrapText="1"/>
    </xf>
    <xf numFmtId="3" fontId="75" fillId="0" borderId="14" xfId="0" applyNumberFormat="1" applyFont="1" applyBorder="1" applyAlignment="1">
      <alignment horizontal="distributed" vertical="center" shrinkToFit="1"/>
    </xf>
    <xf numFmtId="3" fontId="75" fillId="0" borderId="14" xfId="0" applyNumberFormat="1" applyFont="1" applyBorder="1" applyAlignment="1">
      <alignment horizontal="left" vertical="center"/>
    </xf>
    <xf numFmtId="3" fontId="75" fillId="0" borderId="106" xfId="0" applyNumberFormat="1" applyFont="1" applyBorder="1" applyAlignment="1">
      <alignment horizontal="center" vertical="center"/>
    </xf>
    <xf numFmtId="41" fontId="75" fillId="0" borderId="106" xfId="94" applyFont="1" applyBorder="1" applyAlignment="1">
      <alignment vertical="center" shrinkToFit="1"/>
    </xf>
    <xf numFmtId="0" fontId="75" fillId="0" borderId="106" xfId="0" applyNumberFormat="1" applyFont="1" applyBorder="1" applyAlignment="1">
      <alignment horizontal="right" vertical="center" shrinkToFit="1"/>
    </xf>
    <xf numFmtId="3" fontId="75" fillId="0" borderId="107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/>
    </xf>
    <xf numFmtId="3" fontId="75" fillId="0" borderId="0" xfId="0" applyNumberFormat="1" applyFont="1" applyBorder="1" applyAlignment="1">
      <alignment horizontal="distributed" vertical="center" shrinkToFit="1"/>
    </xf>
    <xf numFmtId="3" fontId="75" fillId="0" borderId="0" xfId="0" applyNumberFormat="1" applyFont="1" applyBorder="1" applyAlignment="1">
      <alignment horizontal="left" vertical="center"/>
    </xf>
    <xf numFmtId="3" fontId="75" fillId="0" borderId="28" xfId="0" applyNumberFormat="1" applyFont="1" applyBorder="1" applyAlignment="1">
      <alignment horizontal="center" vertical="center"/>
    </xf>
    <xf numFmtId="41" fontId="75" fillId="0" borderId="28" xfId="94" applyFont="1" applyBorder="1" applyAlignment="1">
      <alignment horizontal="right" vertical="center" shrinkToFit="1"/>
    </xf>
    <xf numFmtId="0" fontId="75" fillId="0" borderId="28" xfId="0" applyNumberFormat="1" applyFont="1" applyBorder="1" applyAlignment="1">
      <alignment horizontal="right" vertical="center" shrinkToFit="1"/>
    </xf>
    <xf numFmtId="3" fontId="75" fillId="0" borderId="90" xfId="0" applyNumberFormat="1" applyFont="1" applyBorder="1" applyAlignment="1">
      <alignment horizontal="left" vertical="center"/>
    </xf>
    <xf numFmtId="41" fontId="75" fillId="0" borderId="28" xfId="94" applyFont="1" applyBorder="1" applyAlignment="1">
      <alignment vertical="center" shrinkToFit="1"/>
    </xf>
    <xf numFmtId="3" fontId="75" fillId="0" borderId="17" xfId="0" applyNumberFormat="1" applyFont="1" applyBorder="1" applyAlignment="1">
      <alignment horizontal="center" vertical="center"/>
    </xf>
    <xf numFmtId="3" fontId="75" fillId="0" borderId="5" xfId="0" applyNumberFormat="1" applyFont="1" applyBorder="1" applyAlignment="1">
      <alignment horizontal="distributed" vertical="center" shrinkToFit="1"/>
    </xf>
    <xf numFmtId="3" fontId="75" fillId="0" borderId="5" xfId="0" applyNumberFormat="1" applyFont="1" applyBorder="1" applyAlignment="1">
      <alignment horizontal="left" vertical="center"/>
    </xf>
    <xf numFmtId="3" fontId="75" fillId="0" borderId="1" xfId="0" applyNumberFormat="1" applyFont="1" applyBorder="1" applyAlignment="1">
      <alignment horizontal="center" vertical="center"/>
    </xf>
    <xf numFmtId="41" fontId="75" fillId="0" borderId="1" xfId="94" applyFont="1" applyBorder="1" applyAlignment="1">
      <alignment vertical="center" shrinkToFit="1"/>
    </xf>
    <xf numFmtId="0" fontId="75" fillId="0" borderId="1" xfId="0" applyNumberFormat="1" applyFont="1" applyBorder="1" applyAlignment="1">
      <alignment horizontal="right" vertical="center" shrinkToFit="1"/>
    </xf>
    <xf numFmtId="3" fontId="75" fillId="0" borderId="43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 wrapText="1"/>
    </xf>
    <xf numFmtId="184" fontId="75" fillId="0" borderId="28" xfId="97" applyNumberFormat="1" applyFont="1" applyBorder="1" applyAlignment="1">
      <alignment horizontal="right" vertical="center" shrinkToFit="1"/>
    </xf>
    <xf numFmtId="10" fontId="75" fillId="0" borderId="28" xfId="0" applyNumberFormat="1" applyFont="1" applyBorder="1" applyAlignment="1">
      <alignment horizontal="right" vertical="center" shrinkToFit="1"/>
    </xf>
    <xf numFmtId="10" fontId="75" fillId="0" borderId="28" xfId="97" applyNumberFormat="1" applyFont="1" applyBorder="1" applyAlignment="1">
      <alignment horizontal="right" vertical="center" shrinkToFit="1"/>
    </xf>
    <xf numFmtId="206" fontId="75" fillId="0" borderId="28" xfId="97" applyNumberFormat="1" applyFont="1" applyBorder="1" applyAlignment="1">
      <alignment horizontal="right" vertical="center" shrinkToFit="1"/>
    </xf>
    <xf numFmtId="3" fontId="75" fillId="0" borderId="5" xfId="0" applyNumberFormat="1" applyFont="1" applyBorder="1" applyAlignment="1">
      <alignment horizontal="center" vertical="center"/>
    </xf>
    <xf numFmtId="3" fontId="75" fillId="0" borderId="103" xfId="0" applyNumberFormat="1" applyFont="1" applyBorder="1" applyAlignment="1">
      <alignment horizontal="left" vertical="center"/>
    </xf>
    <xf numFmtId="184" fontId="75" fillId="0" borderId="1" xfId="97" applyNumberFormat="1" applyFont="1" applyBorder="1" applyAlignment="1">
      <alignment horizontal="right" vertical="center" shrinkToFit="1"/>
    </xf>
    <xf numFmtId="215" fontId="75" fillId="0" borderId="1" xfId="94" applyNumberFormat="1" applyFont="1" applyBorder="1" applyAlignment="1">
      <alignment vertical="center" shrinkToFit="1"/>
    </xf>
    <xf numFmtId="3" fontId="75" fillId="0" borderId="5" xfId="0" applyNumberFormat="1" applyFont="1" applyBorder="1" applyAlignment="1">
      <alignment horizontal="left" vertical="center" shrinkToFit="1"/>
    </xf>
    <xf numFmtId="3" fontId="75" fillId="0" borderId="104" xfId="0" applyNumberFormat="1" applyFont="1" applyBorder="1" applyAlignment="1">
      <alignment horizontal="left" vertical="center"/>
    </xf>
    <xf numFmtId="3" fontId="75" fillId="0" borderId="105" xfId="0" applyNumberFormat="1" applyFont="1" applyBorder="1" applyAlignment="1">
      <alignment horizontal="left" vertical="center"/>
    </xf>
    <xf numFmtId="3" fontId="75" fillId="0" borderId="105" xfId="0" applyNumberFormat="1" applyFont="1" applyBorder="1" applyAlignment="1">
      <alignment horizontal="distributed" vertical="center" shrinkToFit="1"/>
    </xf>
    <xf numFmtId="3" fontId="75" fillId="0" borderId="45" xfId="0" applyNumberFormat="1" applyFont="1" applyBorder="1" applyAlignment="1">
      <alignment horizontal="center" vertical="center"/>
    </xf>
    <xf numFmtId="41" fontId="75" fillId="0" borderId="45" xfId="94" applyFont="1" applyBorder="1" applyAlignment="1">
      <alignment vertical="center" shrinkToFit="1"/>
    </xf>
    <xf numFmtId="0" fontId="75" fillId="0" borderId="45" xfId="0" applyNumberFormat="1" applyFont="1" applyBorder="1" applyAlignment="1">
      <alignment horizontal="right" vertical="center" shrinkToFit="1"/>
    </xf>
    <xf numFmtId="3" fontId="75" fillId="0" borderId="46" xfId="0" applyNumberFormat="1" applyFont="1" applyBorder="1" applyAlignment="1">
      <alignment horizontal="left" vertical="center"/>
    </xf>
    <xf numFmtId="0" fontId="52" fillId="0" borderId="0" xfId="0" applyFont="1">
      <alignment vertical="center"/>
    </xf>
    <xf numFmtId="3" fontId="76" fillId="5" borderId="47" xfId="0" applyNumberFormat="1" applyFont="1" applyFill="1" applyBorder="1" applyAlignment="1">
      <alignment horizontal="center" vertical="center" shrinkToFit="1"/>
    </xf>
    <xf numFmtId="3" fontId="76" fillId="5" borderId="48" xfId="0" applyNumberFormat="1" applyFont="1" applyFill="1" applyBorder="1" applyAlignment="1">
      <alignment horizontal="center" vertical="center" shrinkToFit="1"/>
    </xf>
    <xf numFmtId="3" fontId="76" fillId="5" borderId="49" xfId="0" applyNumberFormat="1" applyFont="1" applyFill="1" applyBorder="1" applyAlignment="1">
      <alignment horizontal="center" vertical="center" shrinkToFit="1"/>
    </xf>
    <xf numFmtId="3" fontId="76" fillId="0" borderId="42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left" vertical="center" shrinkToFit="1"/>
    </xf>
    <xf numFmtId="218" fontId="76" fillId="0" borderId="1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horizontal="right" vertical="center" shrinkToFit="1"/>
    </xf>
    <xf numFmtId="3" fontId="76" fillId="0" borderId="43" xfId="0" applyNumberFormat="1" applyFont="1" applyBorder="1" applyAlignment="1">
      <alignment horizontal="left" vertical="center" shrinkToFit="1"/>
    </xf>
    <xf numFmtId="3" fontId="76" fillId="0" borderId="42" xfId="0" applyNumberFormat="1" applyFont="1" applyBorder="1" applyAlignment="1">
      <alignment horizontal="left" vertical="center" shrinkToFit="1"/>
    </xf>
    <xf numFmtId="216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vertical="center" shrinkToFit="1"/>
    </xf>
    <xf numFmtId="217" fontId="76" fillId="0" borderId="1" xfId="0" applyNumberFormat="1" applyFont="1" applyBorder="1" applyAlignment="1">
      <alignment horizontal="center" vertical="center" shrinkToFit="1"/>
    </xf>
    <xf numFmtId="186" fontId="76" fillId="0" borderId="1" xfId="0" applyNumberFormat="1" applyFont="1" applyBorder="1" applyAlignment="1">
      <alignment horizontal="center" vertical="center" shrinkToFit="1"/>
    </xf>
    <xf numFmtId="3" fontId="77" fillId="0" borderId="43" xfId="0" applyNumberFormat="1" applyFont="1" applyBorder="1" applyAlignment="1">
      <alignment horizontal="center" vertical="center" shrinkToFit="1"/>
    </xf>
    <xf numFmtId="3" fontId="76" fillId="0" borderId="44" xfId="0" applyNumberFormat="1" applyFont="1" applyBorder="1" applyAlignment="1">
      <alignment horizontal="left" vertical="center" shrinkToFit="1"/>
    </xf>
    <xf numFmtId="3" fontId="76" fillId="0" borderId="45" xfId="0" applyNumberFormat="1" applyFont="1" applyBorder="1" applyAlignment="1">
      <alignment horizontal="left" vertical="center" shrinkToFit="1"/>
    </xf>
    <xf numFmtId="218" fontId="76" fillId="0" borderId="45" xfId="0" applyNumberFormat="1" applyFont="1" applyBorder="1" applyAlignment="1">
      <alignment horizontal="center" vertical="center" shrinkToFit="1"/>
    </xf>
    <xf numFmtId="3" fontId="76" fillId="0" borderId="45" xfId="0" applyNumberFormat="1" applyFont="1" applyBorder="1" applyAlignment="1">
      <alignment horizontal="center" vertical="center" shrinkToFit="1"/>
    </xf>
    <xf numFmtId="41" fontId="76" fillId="0" borderId="45" xfId="94" applyFont="1" applyBorder="1" applyAlignment="1">
      <alignment horizontal="right" vertical="center" shrinkToFit="1"/>
    </xf>
    <xf numFmtId="41" fontId="76" fillId="0" borderId="45" xfId="94" applyFont="1" applyBorder="1" applyAlignment="1">
      <alignment vertical="center" shrinkToFit="1"/>
    </xf>
    <xf numFmtId="3" fontId="78" fillId="0" borderId="46" xfId="0" applyNumberFormat="1" applyFont="1" applyBorder="1" applyAlignment="1">
      <alignment horizontal="center" vertical="center" wrapText="1" shrinkToFit="1"/>
    </xf>
    <xf numFmtId="0" fontId="78" fillId="0" borderId="0" xfId="0" applyFont="1" applyFill="1" applyAlignment="1">
      <alignment horizontal="center" vertical="center"/>
    </xf>
    <xf numFmtId="0" fontId="79" fillId="0" borderId="1" xfId="0" applyFont="1" applyFill="1" applyBorder="1" applyAlignment="1">
      <alignment horizontal="center" vertical="center" shrinkToFit="1"/>
    </xf>
    <xf numFmtId="0" fontId="80" fillId="0" borderId="1" xfId="0" applyFont="1" applyFill="1" applyBorder="1" applyAlignment="1">
      <alignment horizontal="left" vertical="center"/>
    </xf>
    <xf numFmtId="0" fontId="80" fillId="0" borderId="1" xfId="0" applyFont="1" applyFill="1" applyBorder="1" applyAlignment="1">
      <alignment horizontal="center" vertical="center" shrinkToFit="1"/>
    </xf>
    <xf numFmtId="41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right" vertical="center" shrinkToFit="1"/>
    </xf>
    <xf numFmtId="0" fontId="80" fillId="0" borderId="1" xfId="0" applyFont="1" applyFill="1" applyBorder="1" applyAlignment="1">
      <alignment horizontal="left" vertical="center" shrinkToFit="1"/>
    </xf>
    <xf numFmtId="41" fontId="80" fillId="0" borderId="1" xfId="94" applyFont="1" applyFill="1" applyBorder="1" applyAlignment="1">
      <alignment horizontal="center" vertical="center" shrinkToFit="1"/>
    </xf>
    <xf numFmtId="4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vertical="center" shrinkToFit="1"/>
    </xf>
    <xf numFmtId="0" fontId="78" fillId="0" borderId="0" xfId="0" applyFont="1" applyFill="1" applyAlignment="1"/>
    <xf numFmtId="0" fontId="78" fillId="0" borderId="0" xfId="0" applyFont="1">
      <alignment vertical="center"/>
    </xf>
    <xf numFmtId="0" fontId="81" fillId="0" borderId="0" xfId="0" applyFont="1" applyFill="1" applyAlignment="1"/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54" fillId="0" borderId="0" xfId="37" applyNumberFormat="1" applyFont="1" applyFill="1" applyBorder="1" applyAlignment="1" applyProtection="1">
      <alignment horizontal="left" vertical="center"/>
      <protection locked="0"/>
    </xf>
    <xf numFmtId="0" fontId="82" fillId="3" borderId="1" xfId="0" applyFont="1" applyFill="1" applyBorder="1" applyAlignment="1">
      <alignment horizontal="left" vertical="center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NumberFormat="1" applyFont="1" applyFill="1" applyBorder="1" applyAlignment="1">
      <alignment horizontal="center" vertical="center" shrinkToFit="1"/>
    </xf>
    <xf numFmtId="207" fontId="78" fillId="0" borderId="1" xfId="0" applyNumberFormat="1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left" vertical="center" shrinkToFit="1"/>
    </xf>
    <xf numFmtId="183" fontId="78" fillId="0" borderId="1" xfId="0" applyNumberFormat="1" applyFont="1" applyFill="1" applyBorder="1" applyAlignment="1">
      <alignment horizontal="right" vertical="center" shrinkToFit="1"/>
    </xf>
    <xf numFmtId="0" fontId="78" fillId="3" borderId="1" xfId="0" applyFont="1" applyFill="1" applyBorder="1" applyAlignment="1">
      <alignment horizontal="left" vertical="center"/>
    </xf>
    <xf numFmtId="0" fontId="78" fillId="3" borderId="1" xfId="0" applyFont="1" applyFill="1" applyBorder="1" applyAlignment="1">
      <alignment horizontal="center" vertical="center"/>
    </xf>
    <xf numFmtId="190" fontId="78" fillId="3" borderId="1" xfId="0" applyNumberFormat="1" applyFont="1" applyFill="1" applyBorder="1" applyAlignment="1">
      <alignment horizontal="center" vertical="center"/>
    </xf>
    <xf numFmtId="183" fontId="78" fillId="3" borderId="1" xfId="0" applyNumberFormat="1" applyFont="1" applyFill="1" applyBorder="1" applyAlignment="1">
      <alignment horizontal="right" vertical="center"/>
    </xf>
    <xf numFmtId="190" fontId="78" fillId="0" borderId="1" xfId="0" applyNumberFormat="1" applyFont="1" applyFill="1" applyBorder="1" applyAlignment="1">
      <alignment horizontal="right" vertical="center" shrinkToFit="1"/>
    </xf>
    <xf numFmtId="191" fontId="78" fillId="0" borderId="1" xfId="0" applyNumberFormat="1" applyFont="1" applyFill="1" applyBorder="1" applyAlignment="1">
      <alignment horizontal="right" vertical="center" shrinkToFit="1"/>
    </xf>
    <xf numFmtId="191" fontId="78" fillId="0" borderId="1" xfId="0" applyNumberFormat="1" applyFont="1" applyFill="1" applyBorder="1" applyAlignment="1">
      <alignment horizontal="center" vertical="center" shrinkToFit="1"/>
    </xf>
    <xf numFmtId="191" fontId="78" fillId="0" borderId="1" xfId="0" applyNumberFormat="1" applyFont="1" applyFill="1" applyBorder="1" applyAlignment="1">
      <alignment horizontal="center" vertical="center"/>
    </xf>
    <xf numFmtId="190" fontId="78" fillId="0" borderId="1" xfId="0" applyNumberFormat="1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83" fillId="0" borderId="0" xfId="0" applyFont="1" applyAlignment="1">
      <alignment vertical="center"/>
    </xf>
    <xf numFmtId="0" fontId="66" fillId="0" borderId="0" xfId="37" applyFont="1" applyFill="1" applyBorder="1" applyAlignment="1">
      <alignment vertical="center"/>
    </xf>
    <xf numFmtId="0" fontId="56" fillId="0" borderId="0" xfId="0" applyFont="1" applyFill="1" applyBorder="1" applyAlignment="1">
      <alignment vertical="center"/>
    </xf>
    <xf numFmtId="0" fontId="56" fillId="0" borderId="0" xfId="0" quotePrefix="1" applyFont="1" applyFill="1" applyBorder="1" applyAlignment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56" fillId="0" borderId="0" xfId="0" applyFont="1" applyFill="1" applyBorder="1" applyAlignment="1">
      <alignment vertical="center" shrinkToFit="1"/>
    </xf>
    <xf numFmtId="0" fontId="56" fillId="0" borderId="0" xfId="0" applyFont="1" applyAlignment="1">
      <alignment vertical="center"/>
    </xf>
    <xf numFmtId="0" fontId="78" fillId="0" borderId="1" xfId="0" applyFont="1" applyFill="1" applyBorder="1" applyAlignment="1">
      <alignment horizontal="center" vertical="center" shrinkToFit="1"/>
    </xf>
    <xf numFmtId="41" fontId="80" fillId="0" borderId="1" xfId="0" applyNumberFormat="1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right" vertical="center" shrinkToFit="1"/>
    </xf>
    <xf numFmtId="0" fontId="54" fillId="0" borderId="0" xfId="37" applyNumberFormat="1" applyFont="1" applyFill="1" applyBorder="1" applyAlignment="1" applyProtection="1">
      <alignment horizontal="left" vertical="center"/>
      <protection locked="0"/>
    </xf>
    <xf numFmtId="0" fontId="52" fillId="0" borderId="0" xfId="0" applyFont="1" applyAlignment="1"/>
    <xf numFmtId="0" fontId="0" fillId="0" borderId="0" xfId="0">
      <alignment vertical="center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54" fillId="0" borderId="110" xfId="0" applyFont="1" applyFill="1" applyBorder="1" applyAlignment="1">
      <alignment vertical="center" shrinkToFit="1"/>
    </xf>
    <xf numFmtId="0" fontId="54" fillId="0" borderId="111" xfId="0" applyFont="1" applyFill="1" applyBorder="1" applyAlignment="1">
      <alignment vertical="center" shrinkToFit="1"/>
    </xf>
    <xf numFmtId="0" fontId="54" fillId="0" borderId="112" xfId="0" applyFont="1" applyFill="1" applyBorder="1" applyAlignment="1">
      <alignment vertical="center" shrinkToFit="1"/>
    </xf>
    <xf numFmtId="41" fontId="75" fillId="0" borderId="1" xfId="94" applyFont="1" applyFill="1" applyBorder="1" applyAlignment="1">
      <alignment vertical="center" shrinkToFit="1"/>
    </xf>
    <xf numFmtId="41" fontId="76" fillId="0" borderId="1" xfId="94" applyFont="1" applyBorder="1" applyAlignment="1">
      <alignment horizontal="right" vertical="center" shrinkToFit="1"/>
    </xf>
    <xf numFmtId="10" fontId="75" fillId="0" borderId="28" xfId="97" applyNumberFormat="1" applyFont="1" applyBorder="1" applyAlignment="1">
      <alignment horizontal="right" vertical="center" shrinkToFit="1"/>
    </xf>
    <xf numFmtId="3" fontId="76" fillId="0" borderId="1" xfId="0" applyNumberFormat="1" applyFont="1" applyFill="1" applyBorder="1" applyAlignment="1">
      <alignment horizontal="left" vertical="center" shrinkToFit="1"/>
    </xf>
    <xf numFmtId="0" fontId="52" fillId="0" borderId="0" xfId="0" applyFont="1" applyAlignment="1"/>
    <xf numFmtId="3" fontId="75" fillId="0" borderId="90" xfId="0" applyNumberFormat="1" applyFont="1" applyBorder="1" applyAlignment="1">
      <alignment horizontal="left" vertical="center"/>
    </xf>
    <xf numFmtId="3" fontId="76" fillId="0" borderId="1" xfId="0" applyNumberFormat="1" applyFont="1" applyBorder="1" applyAlignment="1">
      <alignment horizontal="left" vertical="center" shrinkToFit="1"/>
    </xf>
    <xf numFmtId="3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horizontal="right" vertical="center" shrinkToFit="1"/>
    </xf>
    <xf numFmtId="3" fontId="76" fillId="0" borderId="43" xfId="0" applyNumberFormat="1" applyFont="1" applyBorder="1" applyAlignment="1">
      <alignment horizontal="left" vertical="center" shrinkToFit="1"/>
    </xf>
    <xf numFmtId="3" fontId="76" fillId="0" borderId="42" xfId="0" applyNumberFormat="1" applyFont="1" applyBorder="1" applyAlignment="1">
      <alignment horizontal="left" vertical="center" shrinkToFit="1"/>
    </xf>
    <xf numFmtId="41" fontId="76" fillId="0" borderId="1" xfId="94" applyFont="1" applyBorder="1" applyAlignment="1">
      <alignment vertical="center" shrinkToFit="1"/>
    </xf>
    <xf numFmtId="217" fontId="76" fillId="0" borderId="1" xfId="0" applyNumberFormat="1" applyFont="1" applyBorder="1" applyAlignment="1">
      <alignment horizontal="center" vertical="center" shrinkToFit="1"/>
    </xf>
    <xf numFmtId="3" fontId="76" fillId="0" borderId="1" xfId="0" applyNumberFormat="1" applyFont="1" applyFill="1" applyBorder="1" applyAlignment="1">
      <alignment horizontal="left" vertical="center" shrinkToFit="1"/>
    </xf>
    <xf numFmtId="3" fontId="75" fillId="0" borderId="90" xfId="0" applyNumberFormat="1" applyFont="1" applyBorder="1" applyAlignment="1">
      <alignment horizontal="left" vertical="center"/>
    </xf>
    <xf numFmtId="10" fontId="75" fillId="0" borderId="28" xfId="97" applyNumberFormat="1" applyFont="1" applyBorder="1" applyAlignment="1">
      <alignment horizontal="right" vertical="center" shrinkToFit="1"/>
    </xf>
    <xf numFmtId="0" fontId="0" fillId="0" borderId="0" xfId="0">
      <alignment vertical="center"/>
    </xf>
    <xf numFmtId="0" fontId="54" fillId="0" borderId="0" xfId="37" applyFont="1" applyFill="1" applyBorder="1" applyAlignment="1">
      <alignment vertical="center"/>
    </xf>
    <xf numFmtId="0" fontId="54" fillId="0" borderId="0" xfId="37" applyFont="1" applyFill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6" fillId="0" borderId="0" xfId="0" applyFont="1" applyFill="1" applyBorder="1" applyAlignment="1">
      <alignment vertical="center" shrinkToFit="1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left" vertical="center" shrinkToFit="1"/>
    </xf>
    <xf numFmtId="0" fontId="54" fillId="0" borderId="27" xfId="0" applyFont="1" applyFill="1" applyBorder="1" applyAlignment="1">
      <alignment vertical="center" shrinkToFit="1"/>
    </xf>
    <xf numFmtId="0" fontId="54" fillId="0" borderId="14" xfId="0" applyFont="1" applyFill="1" applyBorder="1" applyAlignment="1">
      <alignment vertical="center" shrinkToFit="1"/>
    </xf>
    <xf numFmtId="0" fontId="54" fillId="0" borderId="30" xfId="0" applyFont="1" applyFill="1" applyBorder="1" applyAlignment="1">
      <alignment vertical="center" shrinkToFit="1"/>
    </xf>
    <xf numFmtId="0" fontId="85" fillId="0" borderId="108" xfId="0" applyFont="1" applyBorder="1" applyAlignment="1">
      <alignment horizontal="center" vertical="center" wrapText="1"/>
    </xf>
    <xf numFmtId="3" fontId="86" fillId="0" borderId="108" xfId="0" applyNumberFormat="1" applyFont="1" applyBorder="1" applyAlignment="1">
      <alignment horizontal="center" vertical="center" wrapText="1"/>
    </xf>
    <xf numFmtId="0" fontId="86" fillId="0" borderId="108" xfId="0" applyFont="1" applyBorder="1" applyAlignment="1">
      <alignment horizontal="center" vertical="center" wrapText="1"/>
    </xf>
    <xf numFmtId="3" fontId="86" fillId="0" borderId="109" xfId="0" applyNumberFormat="1" applyFont="1" applyBorder="1" applyAlignment="1">
      <alignment horizontal="center" vertical="center" wrapText="1"/>
    </xf>
    <xf numFmtId="0" fontId="86" fillId="0" borderId="109" xfId="0" applyFont="1" applyBorder="1" applyAlignment="1">
      <alignment horizontal="center" vertical="center" wrapText="1"/>
    </xf>
    <xf numFmtId="2" fontId="52" fillId="0" borderId="1" xfId="0" applyNumberFormat="1" applyFont="1" applyBorder="1">
      <alignment vertical="center"/>
    </xf>
    <xf numFmtId="3" fontId="76" fillId="3" borderId="42" xfId="0" applyNumberFormat="1" applyFont="1" applyFill="1" applyBorder="1" applyAlignment="1">
      <alignment horizontal="left" vertical="center" shrinkToFit="1"/>
    </xf>
    <xf numFmtId="3" fontId="76" fillId="3" borderId="1" xfId="0" applyNumberFormat="1" applyFont="1" applyFill="1" applyBorder="1" applyAlignment="1">
      <alignment horizontal="left" vertical="center" shrinkToFit="1"/>
    </xf>
    <xf numFmtId="218" fontId="76" fillId="3" borderId="1" xfId="0" applyNumberFormat="1" applyFont="1" applyFill="1" applyBorder="1" applyAlignment="1">
      <alignment horizontal="center" vertical="center" shrinkToFit="1"/>
    </xf>
    <xf numFmtId="3" fontId="76" fillId="3" borderId="1" xfId="0" applyNumberFormat="1" applyFont="1" applyFill="1" applyBorder="1" applyAlignment="1">
      <alignment horizontal="center" vertical="center" shrinkToFit="1"/>
    </xf>
    <xf numFmtId="41" fontId="76" fillId="3" borderId="1" xfId="94" applyFont="1" applyFill="1" applyBorder="1" applyAlignment="1">
      <alignment horizontal="right" vertical="center" shrinkToFit="1"/>
    </xf>
    <xf numFmtId="41" fontId="76" fillId="3" borderId="1" xfId="94" applyFont="1" applyFill="1" applyBorder="1" applyAlignment="1">
      <alignment vertical="center" shrinkToFit="1"/>
    </xf>
    <xf numFmtId="3" fontId="76" fillId="3" borderId="43" xfId="0" applyNumberFormat="1" applyFont="1" applyFill="1" applyBorder="1" applyAlignment="1">
      <alignment horizontal="left" vertical="center" shrinkToFit="1"/>
    </xf>
    <xf numFmtId="216" fontId="76" fillId="3" borderId="1" xfId="0" applyNumberFormat="1" applyFont="1" applyFill="1" applyBorder="1" applyAlignment="1">
      <alignment horizontal="center" vertical="center" shrinkToFit="1"/>
    </xf>
    <xf numFmtId="217" fontId="76" fillId="3" borderId="1" xfId="0" applyNumberFormat="1" applyFont="1" applyFill="1" applyBorder="1" applyAlignment="1">
      <alignment horizontal="center" vertical="center" shrinkToFit="1"/>
    </xf>
    <xf numFmtId="0" fontId="87" fillId="0" borderId="0" xfId="0" applyFont="1" applyFill="1" applyBorder="1" applyAlignment="1">
      <alignment horizontal="left" vertical="center"/>
    </xf>
    <xf numFmtId="41" fontId="78" fillId="4" borderId="1" xfId="94" applyFont="1" applyFill="1" applyBorder="1" applyAlignment="1">
      <alignment vertical="center" shrinkToFit="1"/>
    </xf>
    <xf numFmtId="0" fontId="78" fillId="0" borderId="0" xfId="0" applyFont="1" applyFill="1" applyBorder="1" applyAlignment="1">
      <alignment horizontal="center" vertical="center" shrinkToFit="1"/>
    </xf>
    <xf numFmtId="190" fontId="78" fillId="0" borderId="0" xfId="0" applyNumberFormat="1" applyFont="1" applyFill="1" applyBorder="1" applyAlignment="1">
      <alignment horizontal="right" vertical="center" shrinkToFit="1"/>
    </xf>
    <xf numFmtId="0" fontId="78" fillId="0" borderId="0" xfId="0" applyNumberFormat="1" applyFont="1" applyFill="1" applyBorder="1" applyAlignment="1">
      <alignment horizontal="center" vertical="center" shrinkToFit="1"/>
    </xf>
    <xf numFmtId="191" fontId="78" fillId="0" borderId="0" xfId="0" applyNumberFormat="1" applyFont="1" applyFill="1" applyBorder="1" applyAlignment="1">
      <alignment horizontal="right" vertical="center" shrinkToFit="1"/>
    </xf>
    <xf numFmtId="191" fontId="78" fillId="0" borderId="0" xfId="0" applyNumberFormat="1" applyFont="1" applyFill="1" applyBorder="1" applyAlignment="1">
      <alignment horizontal="center" vertical="center" shrinkToFit="1"/>
    </xf>
    <xf numFmtId="191" fontId="78" fillId="0" borderId="0" xfId="0" applyNumberFormat="1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center" vertical="center" shrinkToFit="1"/>
    </xf>
    <xf numFmtId="192" fontId="54" fillId="0" borderId="0" xfId="37" applyNumberFormat="1" applyFont="1" applyFill="1" applyBorder="1" applyAlignment="1">
      <alignment horizontal="center" vertical="center"/>
    </xf>
    <xf numFmtId="0" fontId="54" fillId="0" borderId="0" xfId="37" applyFont="1" applyFill="1" applyBorder="1" applyAlignment="1">
      <alignment horizontal="center" vertical="center"/>
    </xf>
    <xf numFmtId="0" fontId="54" fillId="0" borderId="0" xfId="37" applyFont="1" applyFill="1" applyBorder="1" applyAlignment="1">
      <alignment vertical="center" wrapText="1"/>
    </xf>
    <xf numFmtId="3" fontId="54" fillId="0" borderId="0" xfId="37" applyNumberFormat="1" applyFont="1" applyFill="1" applyBorder="1" applyAlignment="1">
      <alignment vertical="center" wrapText="1"/>
    </xf>
    <xf numFmtId="192" fontId="54" fillId="0" borderId="0" xfId="37" applyNumberFormat="1" applyFont="1" applyFill="1" applyBorder="1" applyAlignment="1">
      <alignment vertical="center" wrapText="1"/>
    </xf>
    <xf numFmtId="192" fontId="54" fillId="0" borderId="0" xfId="37" applyNumberFormat="1" applyFont="1" applyFill="1" applyBorder="1" applyAlignment="1">
      <alignment vertical="center"/>
    </xf>
    <xf numFmtId="0" fontId="54" fillId="0" borderId="91" xfId="37" applyFont="1" applyFill="1" applyBorder="1" applyAlignment="1">
      <alignment vertical="center" wrapText="1"/>
    </xf>
    <xf numFmtId="192" fontId="54" fillId="0" borderId="92" xfId="37" applyNumberFormat="1" applyFont="1" applyFill="1" applyBorder="1" applyAlignment="1">
      <alignment vertical="center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46" fillId="0" borderId="0" xfId="37" applyFont="1" applyFill="1" applyBorder="1" applyAlignment="1">
      <alignment horizontal="center" vertical="center" shrinkToFit="1"/>
    </xf>
    <xf numFmtId="0" fontId="45" fillId="0" borderId="0" xfId="37" applyFont="1" applyFill="1" applyBorder="1" applyAlignment="1">
      <alignment horizontal="center" vertical="center"/>
    </xf>
    <xf numFmtId="0" fontId="45" fillId="0" borderId="0" xfId="37" quotePrefix="1" applyFont="1" applyFill="1" applyBorder="1" applyAlignment="1">
      <alignment horizontal="center" vertical="center"/>
    </xf>
    <xf numFmtId="0" fontId="47" fillId="0" borderId="0" xfId="37" applyFont="1" applyFill="1" applyBorder="1" applyAlignment="1">
      <alignment horizontal="center" vertical="center"/>
    </xf>
    <xf numFmtId="0" fontId="54" fillId="0" borderId="7" xfId="37" applyFont="1" applyFill="1" applyBorder="1" applyAlignment="1">
      <alignment horizontal="center" vertical="center" wrapText="1"/>
    </xf>
    <xf numFmtId="0" fontId="54" fillId="0" borderId="8" xfId="37" applyFont="1" applyFill="1" applyBorder="1" applyAlignment="1">
      <alignment horizontal="center" vertical="center" wrapText="1"/>
    </xf>
    <xf numFmtId="0" fontId="54" fillId="0" borderId="113" xfId="37" applyFont="1" applyFill="1" applyBorder="1" applyAlignment="1">
      <alignment horizontal="center" vertical="center" wrapText="1"/>
    </xf>
    <xf numFmtId="0" fontId="54" fillId="0" borderId="10" xfId="37" applyFont="1" applyFill="1" applyBorder="1" applyAlignment="1">
      <alignment horizontal="center" vertical="center" wrapText="1"/>
    </xf>
    <xf numFmtId="0" fontId="54" fillId="0" borderId="0" xfId="37" applyFont="1" applyFill="1" applyBorder="1" applyAlignment="1">
      <alignment horizontal="center" vertical="center" wrapText="1"/>
    </xf>
    <xf numFmtId="0" fontId="54" fillId="0" borderId="32" xfId="37" applyFont="1" applyFill="1" applyBorder="1" applyAlignment="1">
      <alignment horizontal="center" vertical="center" wrapText="1"/>
    </xf>
    <xf numFmtId="0" fontId="54" fillId="0" borderId="102" xfId="37" applyFont="1" applyFill="1" applyBorder="1" applyAlignment="1">
      <alignment horizontal="center" vertical="center" wrapText="1"/>
    </xf>
    <xf numFmtId="0" fontId="54" fillId="0" borderId="15" xfId="37" applyFont="1" applyFill="1" applyBorder="1" applyAlignment="1">
      <alignment horizontal="center" vertical="center" wrapText="1"/>
    </xf>
    <xf numFmtId="0" fontId="54" fillId="0" borderId="2" xfId="37" applyFont="1" applyFill="1" applyBorder="1" applyAlignment="1">
      <alignment horizontal="center" vertical="center" wrapText="1"/>
    </xf>
    <xf numFmtId="0" fontId="54" fillId="0" borderId="114" xfId="37" applyFont="1" applyFill="1" applyBorder="1" applyAlignment="1">
      <alignment horizontal="center" vertical="center" wrapText="1"/>
    </xf>
    <xf numFmtId="0" fontId="54" fillId="0" borderId="31" xfId="37" applyFont="1" applyFill="1" applyBorder="1" applyAlignment="1">
      <alignment horizontal="center" vertical="center" wrapText="1"/>
    </xf>
    <xf numFmtId="0" fontId="54" fillId="0" borderId="23" xfId="37" applyFont="1" applyFill="1" applyBorder="1" applyAlignment="1">
      <alignment horizontal="center" vertical="center" wrapText="1"/>
    </xf>
    <xf numFmtId="3" fontId="54" fillId="0" borderId="114" xfId="37" applyNumberFormat="1" applyFont="1" applyFill="1" applyBorder="1" applyAlignment="1">
      <alignment horizontal="center" vertical="center" wrapText="1"/>
    </xf>
    <xf numFmtId="3" fontId="54" fillId="0" borderId="8" xfId="37" applyNumberFormat="1" applyFont="1" applyFill="1" applyBorder="1" applyAlignment="1">
      <alignment horizontal="center" vertical="center" wrapText="1"/>
    </xf>
    <xf numFmtId="3" fontId="54" fillId="0" borderId="113" xfId="37" applyNumberFormat="1" applyFont="1" applyFill="1" applyBorder="1" applyAlignment="1">
      <alignment horizontal="center" vertical="center" wrapText="1"/>
    </xf>
    <xf numFmtId="3" fontId="54" fillId="0" borderId="31" xfId="37" applyNumberFormat="1" applyFont="1" applyFill="1" applyBorder="1" applyAlignment="1">
      <alignment horizontal="center" vertical="center" wrapText="1"/>
    </xf>
    <xf numFmtId="3" fontId="54" fillId="0" borderId="0" xfId="37" applyNumberFormat="1" applyFont="1" applyFill="1" applyBorder="1" applyAlignment="1">
      <alignment horizontal="center" vertical="center" wrapText="1"/>
    </xf>
    <xf numFmtId="3" fontId="54" fillId="0" borderId="32" xfId="37" applyNumberFormat="1" applyFont="1" applyFill="1" applyBorder="1" applyAlignment="1">
      <alignment horizontal="center" vertical="center" wrapText="1"/>
    </xf>
    <xf numFmtId="3" fontId="54" fillId="0" borderId="23" xfId="37" applyNumberFormat="1" applyFont="1" applyFill="1" applyBorder="1" applyAlignment="1">
      <alignment horizontal="center" vertical="center" wrapText="1"/>
    </xf>
    <xf numFmtId="3" fontId="54" fillId="0" borderId="15" xfId="37" applyNumberFormat="1" applyFont="1" applyFill="1" applyBorder="1" applyAlignment="1">
      <alignment horizontal="center" vertical="center" wrapText="1"/>
    </xf>
    <xf numFmtId="3" fontId="54" fillId="0" borderId="2" xfId="37" applyNumberFormat="1" applyFont="1" applyFill="1" applyBorder="1" applyAlignment="1">
      <alignment horizontal="center" vertical="center" wrapText="1"/>
    </xf>
    <xf numFmtId="192" fontId="54" fillId="0" borderId="114" xfId="37" applyNumberFormat="1" applyFont="1" applyFill="1" applyBorder="1" applyAlignment="1">
      <alignment horizontal="center" vertical="center" wrapText="1"/>
    </xf>
    <xf numFmtId="192" fontId="54" fillId="0" borderId="8" xfId="37" applyNumberFormat="1" applyFont="1" applyFill="1" applyBorder="1" applyAlignment="1">
      <alignment horizontal="center" vertical="center" wrapText="1"/>
    </xf>
    <xf numFmtId="192" fontId="54" fillId="0" borderId="113" xfId="37" applyNumberFormat="1" applyFont="1" applyFill="1" applyBorder="1" applyAlignment="1">
      <alignment horizontal="center" vertical="center" wrapText="1"/>
    </xf>
    <xf numFmtId="192" fontId="54" fillId="0" borderId="31" xfId="37" applyNumberFormat="1" applyFont="1" applyFill="1" applyBorder="1" applyAlignment="1">
      <alignment horizontal="center" vertical="center" wrapText="1"/>
    </xf>
    <xf numFmtId="192" fontId="54" fillId="0" borderId="0" xfId="37" applyNumberFormat="1" applyFont="1" applyFill="1" applyBorder="1" applyAlignment="1">
      <alignment horizontal="center" vertical="center" wrapText="1"/>
    </xf>
    <xf numFmtId="192" fontId="54" fillId="0" borderId="32" xfId="37" applyNumberFormat="1" applyFont="1" applyFill="1" applyBorder="1" applyAlignment="1">
      <alignment horizontal="center" vertical="center" wrapText="1"/>
    </xf>
    <xf numFmtId="192" fontId="54" fillId="0" borderId="23" xfId="37" applyNumberFormat="1" applyFont="1" applyFill="1" applyBorder="1" applyAlignment="1">
      <alignment horizontal="center" vertical="center" wrapText="1"/>
    </xf>
    <xf numFmtId="192" fontId="54" fillId="0" borderId="15" xfId="37" applyNumberFormat="1" applyFont="1" applyFill="1" applyBorder="1" applyAlignment="1">
      <alignment horizontal="center" vertical="center" wrapText="1"/>
    </xf>
    <xf numFmtId="192" fontId="54" fillId="0" borderId="2" xfId="37" applyNumberFormat="1" applyFont="1" applyFill="1" applyBorder="1" applyAlignment="1">
      <alignment horizontal="center" vertical="center" wrapText="1"/>
    </xf>
    <xf numFmtId="192" fontId="54" fillId="0" borderId="114" xfId="37" applyNumberFormat="1" applyFont="1" applyFill="1" applyBorder="1" applyAlignment="1">
      <alignment horizontal="center" vertical="center"/>
    </xf>
    <xf numFmtId="192" fontId="54" fillId="0" borderId="8" xfId="37" applyNumberFormat="1" applyFont="1" applyFill="1" applyBorder="1" applyAlignment="1">
      <alignment horizontal="center" vertical="center"/>
    </xf>
    <xf numFmtId="192" fontId="54" fillId="0" borderId="113" xfId="37" applyNumberFormat="1" applyFont="1" applyFill="1" applyBorder="1" applyAlignment="1">
      <alignment horizontal="center" vertical="center"/>
    </xf>
    <xf numFmtId="192" fontId="54" fillId="0" borderId="31" xfId="37" applyNumberFormat="1" applyFont="1" applyFill="1" applyBorder="1" applyAlignment="1">
      <alignment horizontal="center" vertical="center"/>
    </xf>
    <xf numFmtId="192" fontId="54" fillId="0" borderId="0" xfId="37" applyNumberFormat="1" applyFont="1" applyFill="1" applyBorder="1" applyAlignment="1">
      <alignment horizontal="center" vertical="center"/>
    </xf>
    <xf numFmtId="192" fontId="54" fillId="0" borderId="32" xfId="37" applyNumberFormat="1" applyFont="1" applyFill="1" applyBorder="1" applyAlignment="1">
      <alignment horizontal="center" vertical="center"/>
    </xf>
    <xf numFmtId="192" fontId="54" fillId="0" borderId="23" xfId="37" applyNumberFormat="1" applyFont="1" applyFill="1" applyBorder="1" applyAlignment="1">
      <alignment horizontal="center" vertical="center"/>
    </xf>
    <xf numFmtId="192" fontId="54" fillId="0" borderId="15" xfId="37" applyNumberFormat="1" applyFont="1" applyFill="1" applyBorder="1" applyAlignment="1">
      <alignment horizontal="center" vertical="center"/>
    </xf>
    <xf numFmtId="192" fontId="54" fillId="0" borderId="2" xfId="37" applyNumberFormat="1" applyFont="1" applyFill="1" applyBorder="1" applyAlignment="1">
      <alignment horizontal="center" vertical="center"/>
    </xf>
    <xf numFmtId="192" fontId="54" fillId="0" borderId="9" xfId="37" applyNumberFormat="1" applyFont="1" applyFill="1" applyBorder="1" applyAlignment="1">
      <alignment horizontal="center" vertical="center"/>
    </xf>
    <xf numFmtId="192" fontId="54" fillId="0" borderId="11" xfId="37" applyNumberFormat="1" applyFont="1" applyFill="1" applyBorder="1" applyAlignment="1">
      <alignment horizontal="center" vertical="center"/>
    </xf>
    <xf numFmtId="192" fontId="54" fillId="0" borderId="94" xfId="37" applyNumberFormat="1" applyFont="1" applyFill="1" applyBorder="1" applyAlignment="1">
      <alignment horizontal="center" vertical="center"/>
    </xf>
    <xf numFmtId="0" fontId="48" fillId="0" borderId="0" xfId="96" applyFont="1" applyBorder="1" applyAlignment="1">
      <alignment horizontal="center" vertical="center"/>
    </xf>
    <xf numFmtId="0" fontId="72" fillId="5" borderId="26" xfId="96" applyFont="1" applyFill="1" applyBorder="1" applyAlignment="1">
      <alignment horizontal="center" vertical="center" wrapText="1"/>
    </xf>
    <xf numFmtId="0" fontId="72" fillId="5" borderId="24" xfId="96" applyFont="1" applyFill="1" applyBorder="1" applyAlignment="1">
      <alignment horizontal="center" vertical="center" wrapText="1"/>
    </xf>
    <xf numFmtId="0" fontId="72" fillId="5" borderId="25" xfId="96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54" fillId="5" borderId="1" xfId="0" applyFont="1" applyFill="1" applyBorder="1" applyAlignment="1">
      <alignment horizontal="center" vertical="center" shrinkToFit="1"/>
    </xf>
    <xf numFmtId="0" fontId="54" fillId="5" borderId="48" xfId="0" applyFont="1" applyFill="1" applyBorder="1" applyAlignment="1">
      <alignment horizontal="center" vertical="center" shrinkToFit="1"/>
    </xf>
    <xf numFmtId="0" fontId="54" fillId="5" borderId="49" xfId="0" applyFont="1" applyFill="1" applyBorder="1" applyAlignment="1">
      <alignment horizontal="center" vertical="center" shrinkToFit="1"/>
    </xf>
    <xf numFmtId="0" fontId="54" fillId="5" borderId="43" xfId="0" applyFont="1" applyFill="1" applyBorder="1" applyAlignment="1">
      <alignment horizontal="center" vertical="center" shrinkToFit="1"/>
    </xf>
    <xf numFmtId="0" fontId="56" fillId="0" borderId="6" xfId="0" applyFont="1" applyFill="1" applyBorder="1" applyAlignment="1">
      <alignment horizontal="distributed" vertical="center"/>
    </xf>
    <xf numFmtId="0" fontId="56" fillId="0" borderId="0" xfId="0" applyFont="1" applyFill="1" applyBorder="1" applyAlignment="1">
      <alignment horizontal="distributed" vertical="center"/>
    </xf>
    <xf numFmtId="0" fontId="54" fillId="0" borderId="42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 shrinkToFit="1"/>
    </xf>
    <xf numFmtId="0" fontId="54" fillId="0" borderId="10" xfId="0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horizontal="center" vertical="center" shrinkToFit="1"/>
    </xf>
    <xf numFmtId="0" fontId="54" fillId="0" borderId="32" xfId="0" applyFont="1" applyFill="1" applyBorder="1" applyAlignment="1">
      <alignment horizontal="center" vertical="center" shrinkToFit="1"/>
    </xf>
    <xf numFmtId="0" fontId="54" fillId="0" borderId="12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center" vertical="center" shrinkToFit="1"/>
    </xf>
    <xf numFmtId="0" fontId="54" fillId="0" borderId="93" xfId="0" applyFont="1" applyFill="1" applyBorder="1" applyAlignment="1">
      <alignment horizontal="center" vertical="center" shrinkToFit="1"/>
    </xf>
    <xf numFmtId="0" fontId="54" fillId="0" borderId="43" xfId="0" applyFont="1" applyFill="1" applyBorder="1" applyAlignment="1">
      <alignment horizontal="center" vertical="center" shrinkToFit="1"/>
    </xf>
    <xf numFmtId="0" fontId="54" fillId="0" borderId="31" xfId="0" applyFont="1" applyFill="1" applyBorder="1" applyAlignment="1">
      <alignment horizontal="center" vertical="center" shrinkToFit="1"/>
    </xf>
    <xf numFmtId="0" fontId="54" fillId="0" borderId="11" xfId="0" applyFont="1" applyFill="1" applyBorder="1" applyAlignment="1">
      <alignment horizontal="center" vertical="center" shrinkToFit="1"/>
    </xf>
    <xf numFmtId="0" fontId="54" fillId="0" borderId="95" xfId="0" applyFont="1" applyFill="1" applyBorder="1" applyAlignment="1">
      <alignment horizontal="center" vertical="center" shrinkToFit="1"/>
    </xf>
    <xf numFmtId="0" fontId="54" fillId="0" borderId="13" xfId="0" applyFont="1" applyFill="1" applyBorder="1" applyAlignment="1">
      <alignment horizontal="center" vertical="center" shrinkToFit="1"/>
    </xf>
    <xf numFmtId="0" fontId="54" fillId="5" borderId="47" xfId="0" applyFont="1" applyFill="1" applyBorder="1" applyAlignment="1">
      <alignment horizontal="center" vertical="center" wrapText="1" shrinkToFit="1"/>
    </xf>
    <xf numFmtId="0" fontId="54" fillId="5" borderId="48" xfId="0" applyFont="1" applyFill="1" applyBorder="1" applyAlignment="1">
      <alignment horizontal="center" vertical="center" wrapText="1" shrinkToFit="1"/>
    </xf>
    <xf numFmtId="0" fontId="54" fillId="5" borderId="42" xfId="0" applyFont="1" applyFill="1" applyBorder="1" applyAlignment="1">
      <alignment horizontal="center" vertical="center" wrapText="1" shrinkToFit="1"/>
    </xf>
    <xf numFmtId="0" fontId="54" fillId="5" borderId="1" xfId="0" applyFont="1" applyFill="1" applyBorder="1" applyAlignment="1">
      <alignment horizontal="center" vertical="center" wrapText="1" shrinkToFit="1"/>
    </xf>
    <xf numFmtId="0" fontId="54" fillId="0" borderId="91" xfId="0" applyFont="1" applyFill="1" applyBorder="1" applyAlignment="1">
      <alignment horizontal="center" vertical="center" shrinkToFit="1"/>
    </xf>
    <xf numFmtId="0" fontId="54" fillId="0" borderId="14" xfId="0" applyFont="1" applyFill="1" applyBorder="1" applyAlignment="1">
      <alignment horizontal="center" vertical="center" shrinkToFit="1"/>
    </xf>
    <xf numFmtId="0" fontId="54" fillId="0" borderId="30" xfId="0" applyFont="1" applyFill="1" applyBorder="1" applyAlignment="1">
      <alignment horizontal="center" vertical="center" shrinkToFit="1"/>
    </xf>
    <xf numFmtId="0" fontId="54" fillId="0" borderId="102" xfId="0" applyFont="1" applyFill="1" applyBorder="1" applyAlignment="1">
      <alignment horizontal="center" vertical="center" shrinkToFit="1"/>
    </xf>
    <xf numFmtId="0" fontId="54" fillId="0" borderId="15" xfId="0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4" fillId="0" borderId="27" xfId="0" applyFont="1" applyFill="1" applyBorder="1" applyAlignment="1">
      <alignment horizontal="center" vertical="center" shrinkToFit="1"/>
    </xf>
    <xf numFmtId="0" fontId="54" fillId="0" borderId="92" xfId="0" applyFont="1" applyFill="1" applyBorder="1" applyAlignment="1">
      <alignment horizontal="center" vertical="center" shrinkToFit="1"/>
    </xf>
    <xf numFmtId="0" fontId="54" fillId="0" borderId="23" xfId="0" applyFont="1" applyFill="1" applyBorder="1" applyAlignment="1">
      <alignment horizontal="center" vertical="center" shrinkToFit="1"/>
    </xf>
    <xf numFmtId="0" fontId="54" fillId="0" borderId="94" xfId="0" applyFont="1" applyFill="1" applyBorder="1" applyAlignment="1">
      <alignment horizontal="center" vertical="center" shrinkToFit="1"/>
    </xf>
    <xf numFmtId="3" fontId="75" fillId="0" borderId="0" xfId="0" applyNumberFormat="1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48" fillId="0" borderId="0" xfId="0" applyFont="1" applyAlignment="1"/>
    <xf numFmtId="3" fontId="75" fillId="0" borderId="91" xfId="0" applyNumberFormat="1" applyFont="1" applyBorder="1" applyAlignment="1">
      <alignment horizontal="center" vertical="center" wrapText="1"/>
    </xf>
    <xf numFmtId="3" fontId="75" fillId="0" borderId="10" xfId="0" applyNumberFormat="1" applyFont="1" applyBorder="1" applyAlignment="1">
      <alignment horizontal="center" vertical="center"/>
    </xf>
    <xf numFmtId="3" fontId="75" fillId="0" borderId="102" xfId="0" applyNumberFormat="1" applyFont="1" applyBorder="1" applyAlignment="1">
      <alignment horizontal="center" vertical="center"/>
    </xf>
    <xf numFmtId="3" fontId="75" fillId="0" borderId="1" xfId="0" applyNumberFormat="1" applyFont="1" applyBorder="1" applyAlignment="1">
      <alignment horizontal="center" vertical="center" wrapText="1"/>
    </xf>
    <xf numFmtId="3" fontId="75" fillId="0" borderId="1" xfId="0" applyNumberFormat="1" applyFont="1" applyBorder="1" applyAlignment="1">
      <alignment horizontal="center" vertical="center"/>
    </xf>
    <xf numFmtId="3" fontId="75" fillId="5" borderId="26" xfId="0" applyNumberFormat="1" applyFont="1" applyFill="1" applyBorder="1" applyAlignment="1">
      <alignment horizontal="center" vertical="center"/>
    </xf>
    <xf numFmtId="3" fontId="75" fillId="5" borderId="24" xfId="0" applyNumberFormat="1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49" fillId="0" borderId="0" xfId="0" applyFont="1" applyAlignment="1"/>
    <xf numFmtId="0" fontId="49" fillId="0" borderId="0" xfId="0" applyFont="1" applyFill="1" applyAlignment="1">
      <alignment horizontal="center" vertical="center"/>
    </xf>
    <xf numFmtId="0" fontId="78" fillId="0" borderId="1" xfId="0" applyFont="1" applyFill="1" applyBorder="1" applyAlignment="1">
      <alignment horizontal="center" vertical="center" shrinkToFit="1"/>
    </xf>
    <xf numFmtId="0" fontId="40" fillId="0" borderId="62" xfId="0" applyFont="1" applyBorder="1" applyAlignment="1">
      <alignment horizontal="left" vertical="center" indent="1" shrinkToFit="1"/>
    </xf>
    <xf numFmtId="0" fontId="40" fillId="0" borderId="63" xfId="0" applyFont="1" applyBorder="1" applyAlignment="1">
      <alignment horizontal="left" vertical="center" indent="1" shrinkToFit="1"/>
    </xf>
    <xf numFmtId="0" fontId="40" fillId="0" borderId="64" xfId="0" applyFont="1" applyBorder="1" applyAlignment="1">
      <alignment horizontal="left" vertical="center" indent="1" shrinkToFit="1"/>
    </xf>
    <xf numFmtId="0" fontId="40" fillId="0" borderId="65" xfId="0" applyFont="1" applyBorder="1" applyAlignment="1">
      <alignment horizontal="left" vertical="center" indent="1" shrinkToFit="1"/>
    </xf>
    <xf numFmtId="0" fontId="41" fillId="0" borderId="33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/>
    </xf>
    <xf numFmtId="0" fontId="41" fillId="0" borderId="61" xfId="0" applyFont="1" applyBorder="1" applyAlignment="1">
      <alignment horizontal="center" vertical="center"/>
    </xf>
    <xf numFmtId="0" fontId="41" fillId="0" borderId="52" xfId="0" applyFont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39" fillId="0" borderId="66" xfId="0" applyFont="1" applyBorder="1" applyAlignment="1">
      <alignment horizontal="left" vertical="center"/>
    </xf>
    <xf numFmtId="0" fontId="39" fillId="0" borderId="67" xfId="0" applyFont="1" applyBorder="1" applyAlignment="1">
      <alignment horizontal="left" vertical="center"/>
    </xf>
    <xf numFmtId="0" fontId="39" fillId="0" borderId="68" xfId="0" applyFont="1" applyBorder="1" applyAlignment="1">
      <alignment horizontal="left" vertical="center"/>
    </xf>
    <xf numFmtId="0" fontId="24" fillId="0" borderId="69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39" fillId="0" borderId="17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53" xfId="0" applyFont="1" applyBorder="1" applyAlignment="1">
      <alignment horizontal="left" vertical="center"/>
    </xf>
    <xf numFmtId="0" fontId="39" fillId="0" borderId="83" xfId="0" applyFont="1" applyBorder="1" applyAlignment="1">
      <alignment horizontal="center" vertical="center"/>
    </xf>
    <xf numFmtId="0" fontId="39" fillId="0" borderId="84" xfId="0" applyFont="1" applyBorder="1" applyAlignment="1">
      <alignment horizontal="center" vertical="center"/>
    </xf>
    <xf numFmtId="0" fontId="39" fillId="0" borderId="85" xfId="0" applyFont="1" applyBorder="1" applyAlignment="1">
      <alignment horizontal="center" vertical="center"/>
    </xf>
    <xf numFmtId="0" fontId="39" fillId="0" borderId="59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54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53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27" xfId="0" applyFont="1" applyBorder="1" applyAlignment="1">
      <alignment vertical="center"/>
    </xf>
    <xf numFmtId="0" fontId="39" fillId="0" borderId="14" xfId="0" applyFont="1" applyBorder="1" applyAlignment="1">
      <alignment vertical="center"/>
    </xf>
    <xf numFmtId="0" fontId="39" fillId="0" borderId="78" xfId="0" applyFont="1" applyBorder="1" applyAlignment="1">
      <alignment vertical="center"/>
    </xf>
    <xf numFmtId="0" fontId="39" fillId="0" borderId="23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39" fillId="0" borderId="56" xfId="0" applyFont="1" applyBorder="1" applyAlignment="1">
      <alignment vertical="center"/>
    </xf>
    <xf numFmtId="3" fontId="39" fillId="0" borderId="61" xfId="95" applyNumberFormat="1" applyFont="1" applyFill="1" applyBorder="1" applyAlignment="1">
      <alignment horizontal="center" vertical="center"/>
    </xf>
    <xf numFmtId="3" fontId="39" fillId="0" borderId="22" xfId="95" applyNumberFormat="1" applyFont="1" applyFill="1" applyBorder="1" applyAlignment="1">
      <alignment horizontal="center" vertical="center"/>
    </xf>
    <xf numFmtId="0" fontId="39" fillId="0" borderId="19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39" fillId="0" borderId="27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78" xfId="0" applyFont="1" applyBorder="1" applyAlignment="1">
      <alignment horizontal="center" vertical="center"/>
    </xf>
    <xf numFmtId="192" fontId="39" fillId="0" borderId="34" xfId="0" applyNumberFormat="1" applyFont="1" applyBorder="1" applyAlignment="1">
      <alignment horizontal="center" vertical="center"/>
    </xf>
    <xf numFmtId="192" fontId="39" fillId="0" borderId="39" xfId="0" applyNumberFormat="1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9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27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78" xfId="0" applyFont="1" applyBorder="1" applyAlignment="1">
      <alignment horizontal="left" vertical="center"/>
    </xf>
    <xf numFmtId="0" fontId="39" fillId="0" borderId="23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0" fontId="39" fillId="0" borderId="56" xfId="0" applyFont="1" applyBorder="1" applyAlignment="1">
      <alignment horizontal="left" vertical="center"/>
    </xf>
    <xf numFmtId="192" fontId="39" fillId="0" borderId="61" xfId="0" applyNumberFormat="1" applyFont="1" applyBorder="1" applyAlignment="1">
      <alignment horizontal="center" vertical="center"/>
    </xf>
    <xf numFmtId="192" fontId="39" fillId="0" borderId="22" xfId="0" applyNumberFormat="1" applyFont="1" applyBorder="1" applyAlignment="1">
      <alignment horizontal="center" vertical="center"/>
    </xf>
    <xf numFmtId="0" fontId="39" fillId="4" borderId="19" xfId="0" applyFont="1" applyFill="1" applyBorder="1" applyAlignment="1">
      <alignment horizontal="center" vertical="center"/>
    </xf>
    <xf numFmtId="0" fontId="39" fillId="4" borderId="20" xfId="0" applyFont="1" applyFill="1" applyBorder="1" applyAlignment="1">
      <alignment horizontal="center" vertical="center"/>
    </xf>
    <xf numFmtId="190" fontId="24" fillId="0" borderId="61" xfId="0" applyNumberFormat="1" applyFont="1" applyBorder="1" applyAlignment="1">
      <alignment horizontal="center" vertical="center"/>
    </xf>
    <xf numFmtId="190" fontId="24" fillId="0" borderId="22" xfId="0" applyNumberFormat="1" applyFont="1" applyBorder="1" applyAlignment="1">
      <alignment horizontal="center" vertical="center"/>
    </xf>
    <xf numFmtId="0" fontId="39" fillId="0" borderId="6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190" fontId="78" fillId="0" borderId="1" xfId="0" applyNumberFormat="1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12">
    <dxf>
      <font>
        <color rgb="FF00B0F0"/>
      </font>
    </dxf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57150</xdr:colOff>
      <xdr:row>21</xdr:row>
      <xdr:rowOff>114301</xdr:rowOff>
    </xdr:from>
    <xdr:to>
      <xdr:col>48</xdr:col>
      <xdr:colOff>60903</xdr:colOff>
      <xdr:row>23</xdr:row>
      <xdr:rowOff>171451</xdr:rowOff>
    </xdr:to>
    <xdr:pic>
      <xdr:nvPicPr>
        <xdr:cNvPr id="2" name="그림 1" descr="ci_img2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40" t="35545" r="9502" b="36967"/>
        <a:stretch>
          <a:fillRect/>
        </a:stretch>
      </xdr:blipFill>
      <xdr:spPr bwMode="auto">
        <a:xfrm>
          <a:off x="5667375" y="5314951"/>
          <a:ext cx="3080328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168564</xdr:colOff>
      <xdr:row>47</xdr:row>
      <xdr:rowOff>38100</xdr:rowOff>
    </xdr:from>
    <xdr:to>
      <xdr:col>50</xdr:col>
      <xdr:colOff>142875</xdr:colOff>
      <xdr:row>48</xdr:row>
      <xdr:rowOff>142875</xdr:rowOff>
    </xdr:to>
    <xdr:pic>
      <xdr:nvPicPr>
        <xdr:cNvPr id="3" name="그림 1" descr="ci_img2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40" t="35545" r="9502" b="36967"/>
        <a:stretch>
          <a:fillRect/>
        </a:stretch>
      </xdr:blipFill>
      <xdr:spPr bwMode="auto">
        <a:xfrm>
          <a:off x="7226589" y="11877675"/>
          <a:ext cx="1965036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21981</xdr:colOff>
      <xdr:row>2</xdr:row>
      <xdr:rowOff>18532</xdr:rowOff>
    </xdr:from>
    <xdr:to>
      <xdr:col>41</xdr:col>
      <xdr:colOff>0</xdr:colOff>
      <xdr:row>24</xdr:row>
      <xdr:rowOff>139212</xdr:rowOff>
    </xdr:to>
    <xdr:pic>
      <xdr:nvPicPr>
        <xdr:cNvPr id="19" name="그림 18"/>
        <xdr:cNvPicPr>
          <a:picLocks/>
        </xdr:cNvPicPr>
      </xdr:nvPicPr>
      <xdr:blipFill rotWithShape="1">
        <a:blip xmlns:r="http://schemas.openxmlformats.org/officeDocument/2006/relationships" r:embed="rId1"/>
        <a:srcRect b="2183"/>
        <a:stretch/>
      </xdr:blipFill>
      <xdr:spPr>
        <a:xfrm>
          <a:off x="21981" y="905090"/>
          <a:ext cx="6586904" cy="4282372"/>
        </a:xfrm>
        <a:prstGeom prst="rect">
          <a:avLst/>
        </a:prstGeom>
      </xdr:spPr>
    </xdr:pic>
    <xdr:clientData/>
  </xdr:twoCellAnchor>
  <xdr:twoCellAnchor>
    <xdr:from>
      <xdr:col>24</xdr:col>
      <xdr:colOff>40829</xdr:colOff>
      <xdr:row>19</xdr:row>
      <xdr:rowOff>140532</xdr:rowOff>
    </xdr:from>
    <xdr:to>
      <xdr:col>32</xdr:col>
      <xdr:colOff>96914</xdr:colOff>
      <xdr:row>22</xdr:row>
      <xdr:rowOff>8381</xdr:rowOff>
    </xdr:to>
    <xdr:sp macro="" textlink="">
      <xdr:nvSpPr>
        <xdr:cNvPr id="20" name="TextBox 19"/>
        <xdr:cNvSpPr txBox="1"/>
      </xdr:nvSpPr>
      <xdr:spPr>
        <a:xfrm>
          <a:off x="3909444" y="4331532"/>
          <a:ext cx="1345624" cy="351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신당네거리</a:t>
          </a:r>
          <a:endParaRPr lang="en-US" altLang="ko-KR" sz="1100"/>
        </a:p>
      </xdr:txBody>
    </xdr:sp>
    <xdr:clientData/>
  </xdr:twoCellAnchor>
  <xdr:twoCellAnchor>
    <xdr:from>
      <xdr:col>20</xdr:col>
      <xdr:colOff>146548</xdr:colOff>
      <xdr:row>2</xdr:row>
      <xdr:rowOff>22078</xdr:rowOff>
    </xdr:from>
    <xdr:to>
      <xdr:col>22</xdr:col>
      <xdr:colOff>14654</xdr:colOff>
      <xdr:row>24</xdr:row>
      <xdr:rowOff>51288</xdr:rowOff>
    </xdr:to>
    <xdr:grpSp>
      <xdr:nvGrpSpPr>
        <xdr:cNvPr id="21" name="그룹 20"/>
        <xdr:cNvGrpSpPr/>
      </xdr:nvGrpSpPr>
      <xdr:grpSpPr>
        <a:xfrm>
          <a:off x="3412262" y="909264"/>
          <a:ext cx="194678" cy="4209324"/>
          <a:chOff x="10696755" y="686519"/>
          <a:chExt cx="211617" cy="3832464"/>
        </a:xfrm>
      </xdr:grpSpPr>
      <xdr:cxnSp macro="">
        <xdr:nvCxnSpPr>
          <xdr:cNvPr id="22" name="직선 연결선 21"/>
          <xdr:cNvCxnSpPr/>
        </xdr:nvCxnSpPr>
        <xdr:spPr>
          <a:xfrm flipH="1" flipV="1">
            <a:off x="10896465" y="1694170"/>
            <a:ext cx="11907" cy="2824813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직선 연결선 22"/>
          <xdr:cNvCxnSpPr/>
        </xdr:nvCxnSpPr>
        <xdr:spPr>
          <a:xfrm flipH="1" flipV="1">
            <a:off x="10696755" y="686519"/>
            <a:ext cx="201283" cy="1013605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136078</xdr:colOff>
      <xdr:row>2</xdr:row>
      <xdr:rowOff>159582</xdr:rowOff>
    </xdr:from>
    <xdr:to>
      <xdr:col>19</xdr:col>
      <xdr:colOff>30242</xdr:colOff>
      <xdr:row>5</xdr:row>
      <xdr:rowOff>147927</xdr:rowOff>
    </xdr:to>
    <xdr:sp macro="" textlink="">
      <xdr:nvSpPr>
        <xdr:cNvPr id="24" name="TextBox 23"/>
        <xdr:cNvSpPr txBox="1"/>
      </xdr:nvSpPr>
      <xdr:spPr>
        <a:xfrm>
          <a:off x="1748001" y="1046140"/>
          <a:ext cx="1344895" cy="6257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신당한화</a:t>
          </a:r>
          <a:r>
            <a:rPr lang="en-US" altLang="ko-KR" sz="1100"/>
            <a:t/>
          </a:r>
          <a:br>
            <a:rPr lang="en-US" altLang="ko-KR" sz="1100"/>
          </a:br>
          <a:r>
            <a:rPr lang="ko-KR" altLang="en-US" sz="1100"/>
            <a:t>꿈에그린아파트</a:t>
          </a:r>
          <a:endParaRPr lang="en-US" altLang="ko-KR" sz="1100"/>
        </a:p>
      </xdr:txBody>
    </xdr:sp>
    <xdr:clientData/>
  </xdr:twoCellAnchor>
  <xdr:twoCellAnchor editAs="oneCell">
    <xdr:from>
      <xdr:col>0</xdr:col>
      <xdr:colOff>17672</xdr:colOff>
      <xdr:row>26</xdr:row>
      <xdr:rowOff>28877</xdr:rowOff>
    </xdr:from>
    <xdr:to>
      <xdr:col>40</xdr:col>
      <xdr:colOff>89647</xdr:colOff>
      <xdr:row>48</xdr:row>
      <xdr:rowOff>112059</xdr:rowOff>
    </xdr:to>
    <xdr:pic>
      <xdr:nvPicPr>
        <xdr:cNvPr id="3" name="그림 2"/>
        <xdr:cNvPicPr preferRelativeResize="0"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72" y="5575789"/>
          <a:ext cx="6347269" cy="4262976"/>
        </a:xfrm>
        <a:prstGeom prst="rect">
          <a:avLst/>
        </a:prstGeom>
      </xdr:spPr>
    </xdr:pic>
    <xdr:clientData/>
  </xdr:twoCellAnchor>
  <xdr:twoCellAnchor>
    <xdr:from>
      <xdr:col>9</xdr:col>
      <xdr:colOff>130629</xdr:colOff>
      <xdr:row>31</xdr:row>
      <xdr:rowOff>42201</xdr:rowOff>
    </xdr:from>
    <xdr:to>
      <xdr:col>27</xdr:col>
      <xdr:colOff>87086</xdr:colOff>
      <xdr:row>38</xdr:row>
      <xdr:rowOff>55363</xdr:rowOff>
    </xdr:to>
    <xdr:cxnSp macro="">
      <xdr:nvCxnSpPr>
        <xdr:cNvPr id="5" name="직선 연결선 4"/>
        <xdr:cNvCxnSpPr/>
      </xdr:nvCxnSpPr>
      <xdr:spPr>
        <a:xfrm flipV="1">
          <a:off x="1600200" y="6715144"/>
          <a:ext cx="2895600" cy="1450076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58069</xdr:colOff>
      <xdr:row>40</xdr:row>
      <xdr:rowOff>101744</xdr:rowOff>
    </xdr:from>
    <xdr:to>
      <xdr:col>11</xdr:col>
      <xdr:colOff>109844</xdr:colOff>
      <xdr:row>42</xdr:row>
      <xdr:rowOff>122405</xdr:rowOff>
    </xdr:to>
    <xdr:sp macro="" textlink="">
      <xdr:nvSpPr>
        <xdr:cNvPr id="32" name="TextBox 31"/>
        <xdr:cNvSpPr txBox="1"/>
      </xdr:nvSpPr>
      <xdr:spPr>
        <a:xfrm>
          <a:off x="528716" y="8461332"/>
          <a:ext cx="1306834" cy="334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성당네거리</a:t>
          </a:r>
          <a:endParaRPr lang="en-US" altLang="ko-KR" sz="1100"/>
        </a:p>
      </xdr:txBody>
    </xdr:sp>
    <xdr:clientData/>
  </xdr:twoCellAnchor>
  <xdr:twoCellAnchor>
    <xdr:from>
      <xdr:col>24</xdr:col>
      <xdr:colOff>109789</xdr:colOff>
      <xdr:row>27</xdr:row>
      <xdr:rowOff>175011</xdr:rowOff>
    </xdr:from>
    <xdr:to>
      <xdr:col>33</xdr:col>
      <xdr:colOff>4681</xdr:colOff>
      <xdr:row>29</xdr:row>
      <xdr:rowOff>83614</xdr:rowOff>
    </xdr:to>
    <xdr:sp macro="" textlink="">
      <xdr:nvSpPr>
        <xdr:cNvPr id="27" name="TextBox 26"/>
        <xdr:cNvSpPr txBox="1"/>
      </xdr:nvSpPr>
      <xdr:spPr>
        <a:xfrm>
          <a:off x="3874965" y="5934835"/>
          <a:ext cx="1306834" cy="334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대명역교차로</a:t>
          </a:r>
          <a:endParaRPr lang="en-US" altLang="ko-K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129"/>
  <sheetViews>
    <sheetView tabSelected="1" view="pageBreakPreview" zoomScale="90" zoomScaleNormal="75" zoomScaleSheetLayoutView="90" workbookViewId="0">
      <selection activeCell="Z39" sqref="Z39"/>
    </sheetView>
  </sheetViews>
  <sheetFormatPr defaultColWidth="3.1640625" defaultRowHeight="20.100000000000001" customHeight="1"/>
  <cols>
    <col min="1" max="63" width="3.1640625" style="162"/>
    <col min="64" max="64" width="4" style="162" bestFit="1" customWidth="1"/>
    <col min="65" max="16384" width="3.1640625" style="162"/>
  </cols>
  <sheetData>
    <row r="1" spans="1:52" ht="20.100000000000001" customHeight="1">
      <c r="A1" s="159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1"/>
    </row>
    <row r="2" spans="1:52" ht="20.100000000000001" customHeight="1">
      <c r="A2" s="163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4"/>
      <c r="AT2" s="164"/>
      <c r="AU2" s="164"/>
      <c r="AV2" s="164"/>
      <c r="AW2" s="164"/>
      <c r="AX2" s="164"/>
      <c r="AY2" s="164"/>
      <c r="AZ2" s="165"/>
    </row>
    <row r="3" spans="1:52" s="172" customFormat="1" ht="20.100000000000001" customHeight="1">
      <c r="A3" s="166"/>
      <c r="B3" s="167"/>
      <c r="C3" s="504" t="str">
        <f>C32</f>
        <v>2022년도</v>
      </c>
      <c r="D3" s="504"/>
      <c r="E3" s="504"/>
      <c r="F3" s="504"/>
      <c r="G3" s="504"/>
      <c r="H3" s="504"/>
      <c r="I3" s="504"/>
      <c r="J3" s="504"/>
      <c r="K3" s="504"/>
      <c r="L3" s="168"/>
      <c r="M3" s="169"/>
      <c r="N3" s="169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70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71"/>
    </row>
    <row r="4" spans="1:52" s="172" customFormat="1" ht="20.100000000000001" customHeight="1">
      <c r="A4" s="166"/>
      <c r="B4" s="167"/>
      <c r="C4" s="504"/>
      <c r="D4" s="504"/>
      <c r="E4" s="504"/>
      <c r="F4" s="504"/>
      <c r="G4" s="504"/>
      <c r="H4" s="504"/>
      <c r="I4" s="504"/>
      <c r="J4" s="504"/>
      <c r="K4" s="504"/>
      <c r="L4" s="168"/>
      <c r="M4" s="169"/>
      <c r="N4" s="169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70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71"/>
    </row>
    <row r="5" spans="1:52" s="172" customFormat="1" ht="20.100000000000001" customHeight="1">
      <c r="A5" s="166"/>
      <c r="B5" s="167"/>
      <c r="C5" s="173"/>
      <c r="D5" s="173"/>
      <c r="E5" s="173"/>
      <c r="F5" s="173"/>
      <c r="G5" s="173"/>
      <c r="H5" s="173"/>
      <c r="I5" s="173"/>
      <c r="J5" s="173"/>
      <c r="K5" s="168"/>
      <c r="L5" s="168"/>
      <c r="M5" s="169"/>
      <c r="N5" s="169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70"/>
      <c r="AH5" s="168"/>
      <c r="AI5" s="168"/>
      <c r="AJ5" s="168"/>
      <c r="AK5" s="168"/>
      <c r="AL5" s="168"/>
      <c r="AM5" s="168"/>
      <c r="AN5" s="168"/>
      <c r="AO5" s="168"/>
      <c r="AP5" s="168"/>
      <c r="AQ5" s="168"/>
      <c r="AR5" s="168"/>
      <c r="AS5" s="168"/>
      <c r="AT5" s="168"/>
      <c r="AU5" s="168"/>
      <c r="AV5" s="168"/>
      <c r="AW5" s="168"/>
      <c r="AX5" s="168"/>
      <c r="AY5" s="168"/>
      <c r="AZ5" s="171"/>
    </row>
    <row r="6" spans="1:52" s="172" customFormat="1" ht="20.100000000000001" customHeight="1">
      <c r="A6" s="166"/>
      <c r="B6" s="167"/>
      <c r="C6" s="173"/>
      <c r="D6" s="173"/>
      <c r="E6" s="173"/>
      <c r="F6" s="173"/>
      <c r="G6" s="173"/>
      <c r="H6" s="173"/>
      <c r="I6" s="173"/>
      <c r="J6" s="173"/>
      <c r="K6" s="168"/>
      <c r="L6" s="168"/>
      <c r="M6" s="169"/>
      <c r="N6" s="169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/>
      <c r="AE6" s="168"/>
      <c r="AF6" s="168"/>
      <c r="AG6" s="170"/>
      <c r="AH6" s="168"/>
      <c r="AI6" s="168"/>
      <c r="AJ6" s="168"/>
      <c r="AK6" s="168"/>
      <c r="AL6" s="168"/>
      <c r="AM6" s="168"/>
      <c r="AN6" s="168"/>
      <c r="AO6" s="168"/>
      <c r="AP6" s="168"/>
      <c r="AQ6" s="168"/>
      <c r="AR6" s="168"/>
      <c r="AS6" s="168"/>
      <c r="AT6" s="168"/>
      <c r="AU6" s="168"/>
      <c r="AV6" s="168"/>
      <c r="AW6" s="168"/>
      <c r="AX6" s="168"/>
      <c r="AY6" s="168"/>
      <c r="AZ6" s="171"/>
    </row>
    <row r="7" spans="1:52" s="176" customFormat="1" ht="20.100000000000001" customHeight="1">
      <c r="A7" s="174"/>
      <c r="B7" s="175"/>
      <c r="C7" s="503" t="s">
        <v>281</v>
      </c>
      <c r="D7" s="503"/>
      <c r="E7" s="503"/>
      <c r="F7" s="503"/>
      <c r="G7" s="503"/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/>
      <c r="Z7" s="503"/>
      <c r="AA7" s="503"/>
      <c r="AB7" s="503"/>
      <c r="AC7" s="503"/>
      <c r="AD7" s="503"/>
      <c r="AE7" s="503"/>
      <c r="AF7" s="503"/>
      <c r="AG7" s="503"/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Z7" s="177"/>
    </row>
    <row r="8" spans="1:52" s="176" customFormat="1" ht="20.100000000000001" customHeight="1">
      <c r="A8" s="174"/>
      <c r="B8" s="175"/>
      <c r="C8" s="503"/>
      <c r="D8" s="503"/>
      <c r="E8" s="503"/>
      <c r="F8" s="503"/>
      <c r="G8" s="503"/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/>
      <c r="Z8" s="503"/>
      <c r="AA8" s="503"/>
      <c r="AB8" s="503"/>
      <c r="AC8" s="503"/>
      <c r="AD8" s="503"/>
      <c r="AE8" s="503"/>
      <c r="AF8" s="503"/>
      <c r="AG8" s="503"/>
      <c r="AH8" s="503"/>
      <c r="AI8" s="503"/>
      <c r="AJ8" s="503"/>
      <c r="AK8" s="503"/>
      <c r="AL8" s="503"/>
      <c r="AM8" s="503"/>
      <c r="AN8" s="503"/>
      <c r="AO8" s="503"/>
      <c r="AP8" s="503"/>
      <c r="AQ8" s="503"/>
      <c r="AR8" s="503"/>
      <c r="AS8" s="503"/>
      <c r="AT8" s="503"/>
      <c r="AU8" s="503"/>
      <c r="AV8" s="503"/>
      <c r="AW8" s="503"/>
      <c r="AX8" s="503"/>
      <c r="AZ8" s="177"/>
    </row>
    <row r="9" spans="1:52" s="176" customFormat="1" ht="20.100000000000001" customHeight="1">
      <c r="A9" s="174"/>
      <c r="B9" s="175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Z9" s="177"/>
    </row>
    <row r="10" spans="1:52" s="176" customFormat="1" ht="20.100000000000001" customHeight="1">
      <c r="A10" s="174"/>
      <c r="B10" s="175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Z10" s="177"/>
    </row>
    <row r="11" spans="1:52" s="176" customFormat="1" ht="20.100000000000001" customHeight="1">
      <c r="A11" s="174"/>
      <c r="B11" s="175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Z11" s="177"/>
    </row>
    <row r="12" spans="1:52" s="176" customFormat="1" ht="20.100000000000001" customHeight="1">
      <c r="A12" s="174"/>
      <c r="B12" s="175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Z12" s="177"/>
    </row>
    <row r="13" spans="1:52" s="176" customFormat="1" ht="20.100000000000001" customHeight="1">
      <c r="A13" s="174"/>
      <c r="B13" s="175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Z13" s="177"/>
    </row>
    <row r="14" spans="1:52" s="176" customFormat="1" ht="20.100000000000001" customHeight="1">
      <c r="A14" s="174"/>
      <c r="B14" s="175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178"/>
      <c r="AR14" s="178"/>
      <c r="AS14" s="178"/>
      <c r="AT14" s="178"/>
      <c r="AU14" s="178"/>
      <c r="AV14" s="178"/>
      <c r="AW14" s="178"/>
      <c r="AX14" s="178"/>
      <c r="AZ14" s="177"/>
    </row>
    <row r="15" spans="1:52" s="176" customFormat="1" ht="20.100000000000001" customHeight="1">
      <c r="A15" s="174"/>
      <c r="B15" s="175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I15" s="178"/>
      <c r="AJ15" s="178"/>
      <c r="AK15" s="178"/>
      <c r="AL15" s="178"/>
      <c r="AM15" s="178"/>
      <c r="AN15" s="178"/>
      <c r="AO15" s="178"/>
      <c r="AP15" s="178"/>
      <c r="AQ15" s="178"/>
      <c r="AR15" s="178"/>
      <c r="AS15" s="178"/>
      <c r="AT15" s="178"/>
      <c r="AU15" s="178"/>
      <c r="AV15" s="178"/>
      <c r="AW15" s="178"/>
      <c r="AX15" s="178"/>
      <c r="AZ15" s="177"/>
    </row>
    <row r="16" spans="1:52" s="176" customFormat="1" ht="20.100000000000001" customHeight="1">
      <c r="A16" s="174"/>
      <c r="B16" s="175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Z16" s="177"/>
    </row>
    <row r="17" spans="1:54" s="176" customFormat="1" ht="20.100000000000001" customHeight="1">
      <c r="A17" s="174"/>
      <c r="B17" s="175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Z17" s="177"/>
    </row>
    <row r="18" spans="1:54" s="176" customFormat="1" ht="20.100000000000001" customHeight="1">
      <c r="A18" s="174"/>
      <c r="B18" s="175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Z18" s="177"/>
    </row>
    <row r="19" spans="1:54" s="176" customFormat="1" ht="20.100000000000001" customHeight="1">
      <c r="A19" s="174"/>
      <c r="B19" s="175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  <c r="AT19" s="178"/>
      <c r="AU19" s="178"/>
      <c r="AV19" s="178"/>
      <c r="AW19" s="178"/>
      <c r="AX19" s="178"/>
      <c r="AZ19" s="177"/>
    </row>
    <row r="20" spans="1:54" s="176" customFormat="1" ht="20.100000000000001" customHeight="1">
      <c r="A20" s="174"/>
      <c r="B20" s="175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  <c r="AT20" s="178"/>
      <c r="AU20" s="178"/>
      <c r="AV20" s="178"/>
      <c r="AW20" s="178"/>
      <c r="AX20" s="178"/>
      <c r="AZ20" s="177"/>
    </row>
    <row r="21" spans="1:54" s="176" customFormat="1" ht="20.100000000000001" customHeight="1">
      <c r="A21" s="174"/>
      <c r="B21" s="175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Z21" s="177"/>
    </row>
    <row r="22" spans="1:54" s="176" customFormat="1" ht="20.100000000000001" customHeight="1">
      <c r="A22" s="174"/>
      <c r="B22" s="175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Z22" s="177"/>
    </row>
    <row r="23" spans="1:54" s="176" customFormat="1" ht="20.100000000000001" customHeight="1">
      <c r="A23" s="174"/>
      <c r="B23" s="175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Z23" s="177"/>
    </row>
    <row r="24" spans="1:54" s="176" customFormat="1" ht="20.100000000000001" customHeight="1">
      <c r="A24" s="174"/>
      <c r="B24" s="175"/>
      <c r="C24" s="179"/>
      <c r="D24" s="179"/>
      <c r="E24" s="180"/>
      <c r="F24" s="180"/>
      <c r="G24" s="180"/>
      <c r="H24" s="180"/>
      <c r="I24" s="180"/>
      <c r="J24" s="181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  <c r="AE24" s="182"/>
      <c r="AF24" s="182"/>
      <c r="AG24" s="183"/>
      <c r="AH24" s="182"/>
      <c r="AZ24" s="177"/>
    </row>
    <row r="25" spans="1:54" s="176" customFormat="1" ht="20.100000000000001" customHeight="1" thickBot="1">
      <c r="A25" s="184"/>
      <c r="B25" s="185"/>
      <c r="C25" s="186"/>
      <c r="D25" s="186"/>
      <c r="E25" s="187"/>
      <c r="F25" s="187"/>
      <c r="G25" s="187"/>
      <c r="H25" s="187"/>
      <c r="I25" s="187"/>
      <c r="J25" s="188"/>
      <c r="K25" s="189"/>
      <c r="L25" s="189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3"/>
      <c r="BA25" s="194"/>
      <c r="BB25" s="194"/>
    </row>
    <row r="26" spans="1:54" s="455" customFormat="1" ht="20.100000000000001" customHeight="1">
      <c r="A26" s="507" t="s">
        <v>156</v>
      </c>
      <c r="B26" s="508"/>
      <c r="C26" s="509"/>
      <c r="D26" s="516"/>
      <c r="E26" s="508"/>
      <c r="F26" s="508"/>
      <c r="G26" s="508"/>
      <c r="H26" s="508"/>
      <c r="I26" s="508"/>
      <c r="J26" s="508"/>
      <c r="K26" s="508"/>
      <c r="L26" s="508"/>
      <c r="M26" s="508"/>
      <c r="N26" s="509"/>
      <c r="O26" s="516" t="s">
        <v>278</v>
      </c>
      <c r="P26" s="508"/>
      <c r="Q26" s="509"/>
      <c r="R26" s="519"/>
      <c r="S26" s="520"/>
      <c r="T26" s="520"/>
      <c r="U26" s="520"/>
      <c r="V26" s="520"/>
      <c r="W26" s="520"/>
      <c r="X26" s="520"/>
      <c r="Y26" s="520"/>
      <c r="Z26" s="520"/>
      <c r="AA26" s="520"/>
      <c r="AB26" s="521"/>
      <c r="AC26" s="528" t="s">
        <v>157</v>
      </c>
      <c r="AD26" s="529"/>
      <c r="AE26" s="530"/>
      <c r="AF26" s="537"/>
      <c r="AG26" s="538"/>
      <c r="AH26" s="538"/>
      <c r="AI26" s="538"/>
      <c r="AJ26" s="538"/>
      <c r="AK26" s="538"/>
      <c r="AL26" s="538"/>
      <c r="AM26" s="538"/>
      <c r="AN26" s="538"/>
      <c r="AO26" s="538"/>
      <c r="AP26" s="539"/>
      <c r="AQ26" s="537" t="s">
        <v>289</v>
      </c>
      <c r="AR26" s="538"/>
      <c r="AS26" s="538"/>
      <c r="AT26" s="538"/>
      <c r="AU26" s="538"/>
      <c r="AV26" s="538"/>
      <c r="AW26" s="538"/>
      <c r="AX26" s="538"/>
      <c r="AY26" s="538"/>
      <c r="AZ26" s="546"/>
    </row>
    <row r="27" spans="1:54" s="455" customFormat="1" ht="20.100000000000001" customHeight="1">
      <c r="A27" s="510"/>
      <c r="B27" s="511"/>
      <c r="C27" s="512"/>
      <c r="D27" s="517"/>
      <c r="E27" s="511"/>
      <c r="F27" s="511"/>
      <c r="G27" s="511"/>
      <c r="H27" s="511"/>
      <c r="I27" s="511"/>
      <c r="J27" s="511"/>
      <c r="K27" s="511"/>
      <c r="L27" s="511"/>
      <c r="M27" s="511"/>
      <c r="N27" s="512"/>
      <c r="O27" s="517"/>
      <c r="P27" s="511"/>
      <c r="Q27" s="512"/>
      <c r="R27" s="522"/>
      <c r="S27" s="523"/>
      <c r="T27" s="523"/>
      <c r="U27" s="523"/>
      <c r="V27" s="523"/>
      <c r="W27" s="523"/>
      <c r="X27" s="523"/>
      <c r="Y27" s="523"/>
      <c r="Z27" s="523"/>
      <c r="AA27" s="523"/>
      <c r="AB27" s="524"/>
      <c r="AC27" s="531"/>
      <c r="AD27" s="532"/>
      <c r="AE27" s="533"/>
      <c r="AF27" s="540"/>
      <c r="AG27" s="541"/>
      <c r="AH27" s="541"/>
      <c r="AI27" s="541"/>
      <c r="AJ27" s="541"/>
      <c r="AK27" s="541"/>
      <c r="AL27" s="541"/>
      <c r="AM27" s="541"/>
      <c r="AN27" s="541"/>
      <c r="AO27" s="541"/>
      <c r="AP27" s="542"/>
      <c r="AQ27" s="540"/>
      <c r="AR27" s="541"/>
      <c r="AS27" s="541"/>
      <c r="AT27" s="541"/>
      <c r="AU27" s="541"/>
      <c r="AV27" s="541"/>
      <c r="AW27" s="541"/>
      <c r="AX27" s="541"/>
      <c r="AY27" s="541"/>
      <c r="AZ27" s="547"/>
    </row>
    <row r="28" spans="1:54" s="455" customFormat="1" ht="20.100000000000001" customHeight="1">
      <c r="A28" s="513"/>
      <c r="B28" s="514"/>
      <c r="C28" s="515"/>
      <c r="D28" s="518"/>
      <c r="E28" s="514"/>
      <c r="F28" s="514"/>
      <c r="G28" s="514"/>
      <c r="H28" s="514"/>
      <c r="I28" s="514"/>
      <c r="J28" s="514"/>
      <c r="K28" s="514"/>
      <c r="L28" s="514"/>
      <c r="M28" s="514"/>
      <c r="N28" s="515"/>
      <c r="O28" s="518"/>
      <c r="P28" s="514"/>
      <c r="Q28" s="515"/>
      <c r="R28" s="525"/>
      <c r="S28" s="526"/>
      <c r="T28" s="526"/>
      <c r="U28" s="526"/>
      <c r="V28" s="526"/>
      <c r="W28" s="526"/>
      <c r="X28" s="526"/>
      <c r="Y28" s="526"/>
      <c r="Z28" s="526"/>
      <c r="AA28" s="526"/>
      <c r="AB28" s="527"/>
      <c r="AC28" s="534"/>
      <c r="AD28" s="535"/>
      <c r="AE28" s="536"/>
      <c r="AF28" s="543"/>
      <c r="AG28" s="544"/>
      <c r="AH28" s="544"/>
      <c r="AI28" s="544"/>
      <c r="AJ28" s="544"/>
      <c r="AK28" s="544"/>
      <c r="AL28" s="544"/>
      <c r="AM28" s="544"/>
      <c r="AN28" s="544"/>
      <c r="AO28" s="544"/>
      <c r="AP28" s="545"/>
      <c r="AQ28" s="543"/>
      <c r="AR28" s="544"/>
      <c r="AS28" s="544"/>
      <c r="AT28" s="544"/>
      <c r="AU28" s="544"/>
      <c r="AV28" s="544"/>
      <c r="AW28" s="544"/>
      <c r="AX28" s="544"/>
      <c r="AY28" s="544"/>
      <c r="AZ28" s="548"/>
    </row>
    <row r="29" spans="1:54" s="168" customFormat="1" ht="20.100000000000001" customHeight="1">
      <c r="A29" s="499"/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55"/>
      <c r="P29" s="455"/>
      <c r="Q29" s="455"/>
      <c r="R29" s="496"/>
      <c r="S29" s="496"/>
      <c r="T29" s="496"/>
      <c r="U29" s="496"/>
      <c r="V29" s="496"/>
      <c r="W29" s="496"/>
      <c r="X29" s="496"/>
      <c r="Y29" s="496"/>
      <c r="Z29" s="496"/>
      <c r="AA29" s="496"/>
      <c r="AB29" s="496"/>
      <c r="AC29" s="497"/>
      <c r="AD29" s="497"/>
      <c r="AE29" s="497"/>
      <c r="AF29" s="498"/>
      <c r="AG29" s="498"/>
      <c r="AH29" s="498"/>
      <c r="AI29" s="498"/>
      <c r="AJ29" s="498"/>
      <c r="AK29" s="498"/>
      <c r="AL29" s="498"/>
      <c r="AM29" s="498"/>
      <c r="AN29" s="498"/>
      <c r="AO29" s="498"/>
      <c r="AP29" s="498"/>
      <c r="AQ29" s="498"/>
      <c r="AR29" s="498"/>
      <c r="AS29" s="498"/>
      <c r="AT29" s="498"/>
      <c r="AU29" s="498"/>
      <c r="AV29" s="498"/>
      <c r="AW29" s="498"/>
      <c r="AX29" s="498"/>
      <c r="AY29" s="498"/>
      <c r="AZ29" s="500"/>
    </row>
    <row r="30" spans="1:54" s="168" customFormat="1" ht="20.100000000000001" customHeight="1">
      <c r="A30" s="195"/>
      <c r="B30" s="494"/>
      <c r="C30" s="494"/>
      <c r="D30" s="197"/>
      <c r="E30" s="197"/>
      <c r="F30" s="197"/>
      <c r="G30" s="197"/>
      <c r="H30" s="197"/>
      <c r="I30" s="197"/>
      <c r="J30" s="197"/>
      <c r="K30" s="494"/>
      <c r="L30" s="494"/>
      <c r="M30" s="494"/>
      <c r="N30" s="494"/>
      <c r="O30" s="494"/>
      <c r="P30" s="494"/>
      <c r="Q30" s="494"/>
      <c r="R30" s="494"/>
      <c r="S30" s="494"/>
      <c r="T30" s="494"/>
      <c r="U30" s="198"/>
      <c r="V30" s="198"/>
      <c r="W30" s="198"/>
      <c r="X30" s="493"/>
      <c r="Y30" s="493"/>
      <c r="Z30" s="493"/>
      <c r="AA30" s="493"/>
      <c r="AB30" s="493"/>
      <c r="AC30" s="493"/>
      <c r="AD30" s="493"/>
      <c r="AE30" s="493"/>
      <c r="AF30" s="493"/>
      <c r="AG30" s="493"/>
      <c r="AH30" s="493"/>
      <c r="AI30" s="493"/>
      <c r="AJ30" s="493"/>
      <c r="AK30" s="493"/>
      <c r="AL30" s="493"/>
      <c r="AM30" s="493"/>
      <c r="AN30" s="493"/>
      <c r="AO30" s="183"/>
      <c r="AP30" s="183"/>
      <c r="AQ30" s="183"/>
      <c r="AR30" s="183"/>
      <c r="AS30" s="183"/>
      <c r="AT30" s="183"/>
      <c r="AU30" s="183"/>
      <c r="AV30" s="183"/>
      <c r="AW30" s="183"/>
      <c r="AX30" s="183"/>
      <c r="AY30" s="183"/>
      <c r="AZ30" s="199"/>
    </row>
    <row r="31" spans="1:54" s="168" customFormat="1" ht="20.100000000000001" customHeight="1">
      <c r="A31" s="195"/>
      <c r="B31" s="196"/>
      <c r="C31" s="196"/>
      <c r="D31" s="197"/>
      <c r="E31" s="197"/>
      <c r="F31" s="197"/>
      <c r="G31" s="197"/>
      <c r="H31" s="197"/>
      <c r="I31" s="197"/>
      <c r="J31" s="197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8"/>
      <c r="V31" s="198"/>
      <c r="W31" s="198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83"/>
      <c r="AP31" s="183"/>
      <c r="AQ31" s="183"/>
      <c r="AR31" s="183"/>
      <c r="AS31" s="183"/>
      <c r="AT31" s="183"/>
      <c r="AU31" s="183"/>
      <c r="AV31" s="183"/>
      <c r="AW31" s="183"/>
      <c r="AX31" s="183"/>
      <c r="AY31" s="183"/>
      <c r="AZ31" s="199"/>
    </row>
    <row r="32" spans="1:54" s="168" customFormat="1" ht="20.100000000000001" customHeight="1">
      <c r="A32" s="200"/>
      <c r="B32" s="201"/>
      <c r="C32" s="505" t="s">
        <v>253</v>
      </c>
      <c r="D32" s="505"/>
      <c r="E32" s="505"/>
      <c r="F32" s="505"/>
      <c r="G32" s="505"/>
      <c r="H32" s="505"/>
      <c r="I32" s="505"/>
      <c r="J32" s="505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3"/>
      <c r="AH32" s="202"/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5"/>
    </row>
    <row r="33" spans="1:54" s="168" customFormat="1" ht="20.100000000000001" customHeight="1">
      <c r="A33" s="200"/>
      <c r="B33" s="201"/>
      <c r="C33" s="505"/>
      <c r="D33" s="505"/>
      <c r="E33" s="505"/>
      <c r="F33" s="505"/>
      <c r="G33" s="505"/>
      <c r="H33" s="505"/>
      <c r="I33" s="505"/>
      <c r="J33" s="505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3"/>
      <c r="AH33" s="202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5"/>
    </row>
    <row r="34" spans="1:54" s="168" customFormat="1" ht="20.100000000000001" customHeight="1">
      <c r="A34" s="200"/>
      <c r="B34" s="201"/>
      <c r="C34" s="206"/>
      <c r="D34" s="206"/>
      <c r="E34" s="206"/>
      <c r="F34" s="206"/>
      <c r="G34" s="206"/>
      <c r="H34" s="206"/>
      <c r="I34" s="206"/>
      <c r="J34" s="206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3"/>
      <c r="AH34" s="202"/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5"/>
    </row>
    <row r="35" spans="1:54" s="176" customFormat="1" ht="20.100000000000001" customHeight="1">
      <c r="A35" s="207"/>
      <c r="B35" s="208"/>
      <c r="C35" s="503" t="s">
        <v>280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  <c r="AG35" s="503"/>
      <c r="AH35" s="503"/>
      <c r="AI35" s="503"/>
      <c r="AJ35" s="503"/>
      <c r="AK35" s="503"/>
      <c r="AL35" s="503"/>
      <c r="AM35" s="503"/>
      <c r="AN35" s="503"/>
      <c r="AO35" s="503"/>
      <c r="AP35" s="503"/>
      <c r="AQ35" s="503"/>
      <c r="AR35" s="503"/>
      <c r="AS35" s="503"/>
      <c r="AT35" s="503"/>
      <c r="AU35" s="503"/>
      <c r="AV35" s="503"/>
      <c r="AW35" s="503"/>
      <c r="AX35" s="503"/>
      <c r="AY35" s="180"/>
      <c r="AZ35" s="209"/>
    </row>
    <row r="36" spans="1:54" s="176" customFormat="1" ht="20.100000000000001" customHeight="1">
      <c r="A36" s="207"/>
      <c r="B36" s="210"/>
      <c r="C36" s="503"/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  <c r="AG36" s="503"/>
      <c r="AH36" s="503"/>
      <c r="AI36" s="503"/>
      <c r="AJ36" s="503"/>
      <c r="AK36" s="503"/>
      <c r="AL36" s="503"/>
      <c r="AM36" s="503"/>
      <c r="AN36" s="503"/>
      <c r="AO36" s="503"/>
      <c r="AP36" s="503"/>
      <c r="AQ36" s="503"/>
      <c r="AR36" s="503"/>
      <c r="AS36" s="503"/>
      <c r="AT36" s="503"/>
      <c r="AU36" s="503"/>
      <c r="AV36" s="503"/>
      <c r="AW36" s="503"/>
      <c r="AX36" s="503"/>
      <c r="AY36" s="211"/>
      <c r="AZ36" s="209"/>
    </row>
    <row r="37" spans="1:54" s="215" customFormat="1" ht="20.100000000000001" customHeight="1">
      <c r="A37" s="212"/>
      <c r="B37" s="213"/>
      <c r="C37" s="214"/>
      <c r="D37" s="214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7"/>
    </row>
    <row r="38" spans="1:54" s="215" customFormat="1" ht="20.100000000000001" customHeight="1">
      <c r="A38" s="212"/>
      <c r="B38" s="213"/>
      <c r="C38" s="214"/>
      <c r="D38" s="220" t="s">
        <v>246</v>
      </c>
      <c r="F38" s="221"/>
      <c r="G38" s="221"/>
      <c r="H38" s="221"/>
      <c r="I38" s="221"/>
      <c r="J38" s="221"/>
      <c r="K38" s="220"/>
      <c r="L38" s="220" t="str">
        <f>설계설명서!D14</f>
        <v>융착성 도료 백색 (P3-R5) 신설 : 문자기호 L=929m</v>
      </c>
      <c r="M38" s="221"/>
      <c r="N38" s="221"/>
      <c r="O38" s="221"/>
      <c r="P38" s="221"/>
      <c r="Q38" s="221"/>
      <c r="R38" s="220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2"/>
      <c r="AQ38" s="222"/>
      <c r="AR38" s="222"/>
      <c r="AS38" s="222"/>
      <c r="AT38" s="222"/>
      <c r="AU38" s="222"/>
      <c r="AV38" s="222"/>
      <c r="AW38" s="222"/>
      <c r="AX38" s="222"/>
      <c r="AY38" s="222"/>
      <c r="AZ38" s="217"/>
    </row>
    <row r="39" spans="1:54" s="215" customFormat="1" ht="24.95" customHeight="1">
      <c r="A39" s="212"/>
      <c r="B39" s="218"/>
      <c r="C39" s="219"/>
      <c r="D39" s="220"/>
      <c r="E39" s="220"/>
      <c r="F39" s="220"/>
      <c r="G39" s="220"/>
      <c r="H39" s="220"/>
      <c r="I39" s="220"/>
      <c r="J39" s="220"/>
      <c r="K39" s="220"/>
      <c r="L39" s="409" t="str">
        <f>설계설명서!D15</f>
        <v>융착성 도료 백색 (P3-R5) 재도색 : 문자기호 L=1,416m</v>
      </c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R39" s="220"/>
      <c r="AS39" s="220"/>
      <c r="AT39" s="220"/>
      <c r="AU39" s="220"/>
      <c r="AV39" s="220"/>
      <c r="AW39" s="220"/>
      <c r="AX39" s="220"/>
      <c r="AY39" s="220"/>
      <c r="AZ39" s="226"/>
    </row>
    <row r="40" spans="1:54" s="220" customFormat="1" ht="24.95" customHeight="1">
      <c r="A40" s="223"/>
      <c r="B40" s="224"/>
      <c r="C40" s="225"/>
      <c r="L40" s="409" t="str">
        <f>설계설명서!D16</f>
        <v>융착성 도료 청색 신설 : 실선 L=1,515m, 파선 L=462m</v>
      </c>
      <c r="M40" s="221"/>
      <c r="N40" s="221"/>
      <c r="O40" s="221"/>
      <c r="P40" s="221"/>
      <c r="Q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2"/>
      <c r="AP40" s="215"/>
      <c r="AQ40" s="222"/>
      <c r="AR40" s="222"/>
      <c r="AS40" s="222"/>
      <c r="AT40" s="222"/>
      <c r="AZ40" s="226"/>
    </row>
    <row r="41" spans="1:54" s="409" customFormat="1" ht="24.95" customHeight="1">
      <c r="A41" s="223"/>
      <c r="B41" s="224"/>
      <c r="C41" s="225"/>
      <c r="L41" s="409" t="str">
        <f>설계설명서!D17</f>
        <v>융착성 도료 청색 재도색 : 실선 L=2,310m, 파선 L=648m</v>
      </c>
      <c r="M41" s="221"/>
      <c r="N41" s="221"/>
      <c r="O41" s="221"/>
      <c r="P41" s="221"/>
      <c r="Q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  <c r="AJ41" s="221"/>
      <c r="AK41" s="221"/>
      <c r="AL41" s="221"/>
      <c r="AM41" s="221"/>
      <c r="AN41" s="221"/>
      <c r="AO41" s="222"/>
      <c r="AP41" s="215"/>
      <c r="AQ41" s="222"/>
      <c r="AR41" s="222"/>
      <c r="AS41" s="222"/>
      <c r="AT41" s="222"/>
      <c r="AZ41" s="226"/>
    </row>
    <row r="42" spans="1:54" s="230" customFormat="1" ht="24.95" customHeight="1">
      <c r="A42" s="227"/>
      <c r="B42" s="228"/>
      <c r="C42" s="229"/>
      <c r="D42" s="229"/>
      <c r="E42" s="228"/>
      <c r="F42" s="228"/>
      <c r="G42" s="228"/>
      <c r="H42" s="228"/>
      <c r="I42" s="228"/>
      <c r="J42" s="228"/>
      <c r="K42" s="228"/>
      <c r="L42" s="409" t="str">
        <f>설계설명서!D18</f>
        <v>차선도색 제거 : L=58m</v>
      </c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0"/>
      <c r="AP42" s="220"/>
      <c r="AQ42" s="220"/>
      <c r="AR42" s="220"/>
      <c r="AS42" s="220"/>
      <c r="AT42" s="220"/>
      <c r="AZ42" s="231"/>
    </row>
    <row r="43" spans="1:54" s="230" customFormat="1" ht="24.95" customHeight="1">
      <c r="A43" s="227"/>
      <c r="B43" s="228"/>
      <c r="C43" s="229"/>
      <c r="D43" s="229"/>
      <c r="E43" s="228"/>
      <c r="F43" s="228"/>
      <c r="G43" s="228"/>
      <c r="H43" s="228"/>
      <c r="I43" s="228"/>
      <c r="J43" s="228"/>
      <c r="K43" s="228"/>
      <c r="L43" s="409"/>
      <c r="M43" s="221"/>
      <c r="N43" s="221"/>
      <c r="O43" s="221"/>
      <c r="P43" s="221"/>
      <c r="Q43" s="221"/>
      <c r="R43" s="220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221"/>
      <c r="AJ43" s="221"/>
      <c r="AK43" s="221"/>
      <c r="AL43" s="221"/>
      <c r="AM43" s="221"/>
      <c r="AN43" s="221"/>
      <c r="AO43" s="222"/>
      <c r="AP43" s="220"/>
      <c r="AQ43" s="220"/>
      <c r="AR43" s="220"/>
      <c r="AS43" s="220"/>
      <c r="AT43" s="220"/>
      <c r="AZ43" s="231"/>
    </row>
    <row r="44" spans="1:54" s="176" customFormat="1" ht="20.100000000000001" customHeight="1">
      <c r="A44" s="174"/>
      <c r="B44" s="175"/>
      <c r="C44" s="232"/>
      <c r="D44" s="232"/>
      <c r="E44" s="233"/>
      <c r="F44" s="233"/>
      <c r="G44" s="233"/>
      <c r="H44" s="233"/>
      <c r="I44" s="233"/>
      <c r="J44" s="233"/>
      <c r="K44" s="233"/>
      <c r="L44" s="234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4"/>
      <c r="AT44" s="234"/>
      <c r="AU44" s="234"/>
      <c r="AV44" s="234"/>
      <c r="AW44" s="234"/>
      <c r="AX44" s="234"/>
      <c r="AY44" s="234"/>
      <c r="AZ44" s="235"/>
    </row>
    <row r="45" spans="1:54" s="215" customFormat="1" ht="20.100000000000001" customHeight="1">
      <c r="A45" s="212"/>
      <c r="B45" s="218"/>
      <c r="C45" s="506" t="str">
        <f>"총공사비 : 금"&amp;TEXT((원가계산서!G34),"#,##0원")&amp;"(금"&amp;NUMBERSTRING(원가계산서!G34,1)&amp;"원)"</f>
        <v>총공사비 : 금0원(금영원)</v>
      </c>
      <c r="D45" s="506"/>
      <c r="E45" s="506"/>
      <c r="F45" s="506"/>
      <c r="G45" s="506"/>
      <c r="H45" s="506"/>
      <c r="I45" s="506"/>
      <c r="J45" s="506"/>
      <c r="K45" s="506"/>
      <c r="L45" s="506"/>
      <c r="M45" s="506"/>
      <c r="N45" s="506"/>
      <c r="O45" s="506"/>
      <c r="P45" s="506"/>
      <c r="Q45" s="506"/>
      <c r="R45" s="506"/>
      <c r="S45" s="506"/>
      <c r="T45" s="506"/>
      <c r="U45" s="506"/>
      <c r="V45" s="506"/>
      <c r="W45" s="506"/>
      <c r="X45" s="506"/>
      <c r="Y45" s="506"/>
      <c r="Z45" s="506"/>
      <c r="AA45" s="506"/>
      <c r="AB45" s="506"/>
      <c r="AC45" s="506"/>
      <c r="AD45" s="506"/>
      <c r="AE45" s="506"/>
      <c r="AF45" s="506"/>
      <c r="AG45" s="506"/>
      <c r="AH45" s="506"/>
      <c r="AI45" s="506"/>
      <c r="AJ45" s="506"/>
      <c r="AK45" s="506"/>
      <c r="AL45" s="506"/>
      <c r="AM45" s="506"/>
      <c r="AN45" s="506"/>
      <c r="AO45" s="506"/>
      <c r="AP45" s="506"/>
      <c r="AQ45" s="506"/>
      <c r="AR45" s="506"/>
      <c r="AS45" s="506"/>
      <c r="AT45" s="506"/>
      <c r="AU45" s="506"/>
      <c r="AV45" s="506"/>
      <c r="AW45" s="506"/>
      <c r="AX45" s="506"/>
      <c r="AY45" s="222"/>
      <c r="AZ45" s="217"/>
    </row>
    <row r="46" spans="1:54" s="241" customFormat="1" ht="20.100000000000001" customHeight="1">
      <c r="A46" s="236"/>
      <c r="B46" s="237"/>
      <c r="C46" s="506"/>
      <c r="D46" s="506"/>
      <c r="E46" s="506"/>
      <c r="F46" s="506"/>
      <c r="G46" s="506"/>
      <c r="H46" s="506"/>
      <c r="I46" s="506"/>
      <c r="J46" s="506"/>
      <c r="K46" s="506"/>
      <c r="L46" s="506"/>
      <c r="M46" s="506"/>
      <c r="N46" s="506"/>
      <c r="O46" s="506"/>
      <c r="P46" s="506"/>
      <c r="Q46" s="506"/>
      <c r="R46" s="506"/>
      <c r="S46" s="506"/>
      <c r="T46" s="506"/>
      <c r="U46" s="506"/>
      <c r="V46" s="506"/>
      <c r="W46" s="506"/>
      <c r="X46" s="506"/>
      <c r="Y46" s="506"/>
      <c r="Z46" s="506"/>
      <c r="AA46" s="506"/>
      <c r="AB46" s="506"/>
      <c r="AC46" s="506"/>
      <c r="AD46" s="506"/>
      <c r="AE46" s="506"/>
      <c r="AF46" s="506"/>
      <c r="AG46" s="506"/>
      <c r="AH46" s="506"/>
      <c r="AI46" s="506"/>
      <c r="AJ46" s="506"/>
      <c r="AK46" s="506"/>
      <c r="AL46" s="506"/>
      <c r="AM46" s="506"/>
      <c r="AN46" s="506"/>
      <c r="AO46" s="506"/>
      <c r="AP46" s="506"/>
      <c r="AQ46" s="506"/>
      <c r="AR46" s="506"/>
      <c r="AS46" s="506"/>
      <c r="AT46" s="506"/>
      <c r="AU46" s="506"/>
      <c r="AV46" s="506"/>
      <c r="AW46" s="506"/>
      <c r="AX46" s="506"/>
      <c r="AY46" s="238"/>
      <c r="AZ46" s="239"/>
      <c r="BA46" s="240"/>
      <c r="BB46" s="240"/>
    </row>
    <row r="47" spans="1:54" s="241" customFormat="1" ht="20.100000000000001" customHeight="1">
      <c r="A47" s="236"/>
      <c r="B47" s="237"/>
      <c r="C47" s="242"/>
      <c r="D47" s="242"/>
      <c r="E47" s="242"/>
      <c r="F47" s="243"/>
      <c r="G47" s="243"/>
      <c r="H47" s="243"/>
      <c r="I47" s="243"/>
      <c r="J47" s="243"/>
      <c r="K47" s="243"/>
      <c r="L47" s="243"/>
      <c r="M47" s="243"/>
      <c r="N47" s="243"/>
      <c r="O47" s="244"/>
      <c r="P47" s="244"/>
      <c r="Q47" s="244"/>
      <c r="R47" s="244"/>
      <c r="S47" s="244"/>
      <c r="T47" s="244"/>
      <c r="U47" s="244"/>
      <c r="V47" s="244"/>
      <c r="W47" s="244"/>
      <c r="X47" s="244"/>
      <c r="Y47" s="244"/>
      <c r="Z47" s="244"/>
      <c r="AA47" s="244"/>
      <c r="AB47" s="244"/>
      <c r="AC47" s="244"/>
      <c r="AD47" s="245"/>
      <c r="AE47" s="245"/>
      <c r="AF47" s="245"/>
      <c r="AG47" s="245"/>
      <c r="AH47" s="245"/>
      <c r="AI47" s="245"/>
      <c r="AJ47" s="245"/>
      <c r="AK47" s="238"/>
      <c r="AL47" s="238"/>
      <c r="AM47" s="238"/>
      <c r="AN47" s="238"/>
      <c r="AO47" s="238"/>
      <c r="AP47" s="238"/>
      <c r="AQ47" s="238"/>
      <c r="AR47" s="238"/>
      <c r="AS47" s="238"/>
      <c r="AT47" s="238"/>
      <c r="AU47" s="238"/>
      <c r="AV47" s="238"/>
      <c r="AW47" s="238"/>
      <c r="AX47" s="238"/>
      <c r="AY47" s="238"/>
      <c r="AZ47" s="239"/>
      <c r="BA47" s="240"/>
      <c r="BB47" s="240"/>
    </row>
    <row r="48" spans="1:54" s="215" customFormat="1" ht="20.100000000000001" customHeight="1">
      <c r="A48" s="212"/>
      <c r="B48" s="213"/>
      <c r="C48" s="214"/>
      <c r="D48" s="214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  <c r="AO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7"/>
    </row>
    <row r="49" spans="1:52" s="249" customFormat="1" ht="20.100000000000001" customHeight="1" thickBot="1">
      <c r="A49" s="246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8"/>
    </row>
    <row r="50" spans="1:52" s="249" customFormat="1" ht="20.100000000000001" customHeight="1"/>
    <row r="51" spans="1:52" s="249" customFormat="1" ht="20.100000000000001" customHeight="1"/>
    <row r="52" spans="1:52" s="249" customFormat="1" ht="20.100000000000001" customHeight="1"/>
    <row r="53" spans="1:52" s="249" customFormat="1" ht="20.100000000000001" customHeight="1"/>
    <row r="54" spans="1:52" s="249" customFormat="1" ht="20.100000000000001" customHeight="1"/>
    <row r="55" spans="1:52" s="249" customFormat="1" ht="20.100000000000001" customHeight="1"/>
    <row r="56" spans="1:52" s="249" customFormat="1" ht="20.100000000000001" customHeight="1"/>
    <row r="57" spans="1:52" s="249" customFormat="1" ht="20.100000000000001" customHeight="1"/>
    <row r="58" spans="1:52" s="249" customFormat="1" ht="20.100000000000001" customHeight="1"/>
    <row r="59" spans="1:52" s="249" customFormat="1" ht="20.100000000000001" customHeight="1"/>
    <row r="60" spans="1:52" s="249" customFormat="1" ht="20.100000000000001" customHeight="1"/>
    <row r="61" spans="1:52" s="249" customFormat="1" ht="20.100000000000001" customHeight="1"/>
    <row r="62" spans="1:52" s="249" customFormat="1" ht="20.100000000000001" customHeight="1"/>
    <row r="63" spans="1:52" s="251" customFormat="1" ht="20.100000000000001" customHeight="1">
      <c r="A63" s="250"/>
      <c r="B63" s="250"/>
    </row>
    <row r="64" spans="1:52" s="249" customFormat="1" ht="20.100000000000001" customHeight="1"/>
    <row r="65" s="249" customFormat="1" ht="20.100000000000001" customHeight="1"/>
    <row r="66" s="249" customFormat="1" ht="20.100000000000001" customHeight="1"/>
    <row r="67" s="249" customFormat="1" ht="20.100000000000001" customHeight="1"/>
    <row r="68" s="249" customFormat="1" ht="20.100000000000001" customHeight="1"/>
    <row r="69" s="249" customFormat="1" ht="20.100000000000001" customHeight="1"/>
    <row r="70" s="249" customFormat="1" ht="20.100000000000001" customHeight="1"/>
    <row r="71" s="249" customFormat="1" ht="20.100000000000001" customHeight="1"/>
    <row r="72" s="249" customFormat="1" ht="20.100000000000001" customHeight="1"/>
    <row r="73" s="249" customFormat="1" ht="20.100000000000001" customHeight="1"/>
    <row r="74" s="249" customFormat="1" ht="20.100000000000001" customHeight="1"/>
    <row r="75" s="249" customFormat="1" ht="20.100000000000001" customHeight="1"/>
    <row r="76" s="249" customFormat="1" ht="20.100000000000001" customHeight="1"/>
    <row r="77" s="249" customFormat="1" ht="20.100000000000001" customHeight="1"/>
    <row r="78" s="249" customFormat="1" ht="20.100000000000001" customHeight="1"/>
    <row r="79" s="249" customFormat="1" ht="20.100000000000001" customHeight="1"/>
    <row r="80" s="249" customFormat="1" ht="20.100000000000001" customHeight="1"/>
    <row r="81" spans="1:2" s="249" customFormat="1" ht="20.100000000000001" customHeight="1"/>
    <row r="82" spans="1:2" s="249" customFormat="1" ht="20.100000000000001" customHeight="1"/>
    <row r="83" spans="1:2" s="249" customFormat="1" ht="20.100000000000001" customHeight="1"/>
    <row r="84" spans="1:2" s="249" customFormat="1" ht="20.100000000000001" customHeight="1"/>
    <row r="85" spans="1:2" s="251" customFormat="1" ht="20.100000000000001" customHeight="1">
      <c r="A85" s="250"/>
      <c r="B85" s="250"/>
    </row>
    <row r="86" spans="1:2" s="249" customFormat="1" ht="20.100000000000001" customHeight="1"/>
    <row r="87" spans="1:2" s="249" customFormat="1" ht="20.100000000000001" customHeight="1"/>
    <row r="88" spans="1:2" s="249" customFormat="1" ht="20.100000000000001" customHeight="1"/>
    <row r="89" spans="1:2" s="249" customFormat="1" ht="20.100000000000001" customHeight="1"/>
    <row r="90" spans="1:2" s="249" customFormat="1" ht="20.100000000000001" customHeight="1"/>
    <row r="91" spans="1:2" s="249" customFormat="1" ht="20.100000000000001" customHeight="1"/>
    <row r="92" spans="1:2" s="249" customFormat="1" ht="20.100000000000001" customHeight="1"/>
    <row r="93" spans="1:2" s="249" customFormat="1" ht="20.100000000000001" customHeight="1"/>
    <row r="94" spans="1:2" s="249" customFormat="1" ht="20.100000000000001" customHeight="1"/>
    <row r="95" spans="1:2" s="249" customFormat="1" ht="20.100000000000001" customHeight="1"/>
    <row r="96" spans="1:2" s="249" customFormat="1" ht="20.100000000000001" customHeight="1"/>
    <row r="97" spans="1:2" s="249" customFormat="1" ht="20.100000000000001" customHeight="1"/>
    <row r="98" spans="1:2" s="249" customFormat="1" ht="20.100000000000001" customHeight="1"/>
    <row r="99" spans="1:2" s="249" customFormat="1" ht="20.100000000000001" customHeight="1"/>
    <row r="100" spans="1:2" s="249" customFormat="1" ht="20.100000000000001" customHeight="1"/>
    <row r="101" spans="1:2" s="249" customFormat="1" ht="20.100000000000001" customHeight="1"/>
    <row r="102" spans="1:2" s="249" customFormat="1" ht="20.100000000000001" customHeight="1"/>
    <row r="103" spans="1:2" s="249" customFormat="1" ht="20.100000000000001" customHeight="1"/>
    <row r="104" spans="1:2" s="249" customFormat="1" ht="20.100000000000001" customHeight="1"/>
    <row r="105" spans="1:2" s="249" customFormat="1" ht="20.100000000000001" customHeight="1"/>
    <row r="106" spans="1:2" s="249" customFormat="1" ht="20.100000000000001" customHeight="1"/>
    <row r="107" spans="1:2" s="251" customFormat="1" ht="20.100000000000001" customHeight="1">
      <c r="A107" s="250"/>
      <c r="B107" s="250"/>
    </row>
    <row r="108" spans="1:2" s="249" customFormat="1" ht="20.100000000000001" customHeight="1"/>
    <row r="109" spans="1:2" s="249" customFormat="1" ht="20.100000000000001" customHeight="1"/>
    <row r="110" spans="1:2" s="249" customFormat="1" ht="20.100000000000001" customHeight="1"/>
    <row r="111" spans="1:2" s="249" customFormat="1" ht="20.100000000000001" customHeight="1"/>
    <row r="112" spans="1:2" s="249" customFormat="1" ht="20.100000000000001" customHeight="1"/>
    <row r="113" s="249" customFormat="1" ht="20.100000000000001" customHeight="1"/>
    <row r="114" s="249" customFormat="1" ht="20.100000000000001" customHeight="1"/>
    <row r="115" s="249" customFormat="1" ht="20.100000000000001" customHeight="1"/>
    <row r="116" s="249" customFormat="1" ht="20.100000000000001" customHeight="1"/>
    <row r="117" s="249" customFormat="1" ht="20.100000000000001" customHeight="1"/>
    <row r="118" s="249" customFormat="1" ht="20.100000000000001" customHeight="1"/>
    <row r="119" s="249" customFormat="1" ht="20.100000000000001" customHeight="1"/>
    <row r="120" s="249" customFormat="1" ht="20.100000000000001" customHeight="1"/>
    <row r="121" s="249" customFormat="1" ht="20.100000000000001" customHeight="1"/>
    <row r="122" s="249" customFormat="1" ht="20.100000000000001" customHeight="1"/>
    <row r="123" s="249" customFormat="1" ht="20.100000000000001" customHeight="1"/>
    <row r="124" s="249" customFormat="1" ht="20.100000000000001" customHeight="1"/>
    <row r="125" s="249" customFormat="1" ht="20.100000000000001" customHeight="1"/>
    <row r="126" s="249" customFormat="1" ht="20.100000000000001" customHeight="1"/>
    <row r="127" s="249" customFormat="1" ht="20.100000000000001" customHeight="1"/>
    <row r="128" s="249" customFormat="1" ht="20.100000000000001" customHeight="1"/>
    <row r="129" spans="1:2" s="251" customFormat="1" ht="20.100000000000001" customHeight="1">
      <c r="A129" s="250"/>
      <c r="B129" s="250"/>
    </row>
  </sheetData>
  <mergeCells count="12">
    <mergeCell ref="C7:AX8"/>
    <mergeCell ref="C3:K4"/>
    <mergeCell ref="C32:J33"/>
    <mergeCell ref="C45:AX46"/>
    <mergeCell ref="C35:AX36"/>
    <mergeCell ref="A26:C28"/>
    <mergeCell ref="D26:N28"/>
    <mergeCell ref="O26:Q28"/>
    <mergeCell ref="R26:AB28"/>
    <mergeCell ref="AC26:AE28"/>
    <mergeCell ref="AF26:AP28"/>
    <mergeCell ref="AQ26:AZ28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49"/>
  <sheetViews>
    <sheetView view="pageBreakPreview" zoomScale="175" zoomScaleSheetLayoutView="175" workbookViewId="0">
      <selection activeCell="A29" sqref="A29"/>
    </sheetView>
  </sheetViews>
  <sheetFormatPr defaultColWidth="2.83203125" defaultRowHeight="13.5"/>
  <cols>
    <col min="1" max="40" width="2.83203125" style="252"/>
    <col min="41" max="41" width="2.83203125" style="252" customWidth="1"/>
    <col min="42" max="16384" width="2.83203125" style="252"/>
  </cols>
  <sheetData>
    <row r="1" spans="1:41" ht="39.950000000000003" customHeight="1" thickBot="1">
      <c r="A1" s="549" t="s">
        <v>158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</row>
    <row r="2" spans="1:41" ht="30" customHeight="1">
      <c r="A2" s="550" t="s">
        <v>274</v>
      </c>
      <c r="B2" s="551"/>
      <c r="C2" s="551"/>
      <c r="D2" s="551"/>
      <c r="E2" s="551"/>
      <c r="F2" s="551"/>
      <c r="G2" s="551"/>
      <c r="H2" s="551"/>
      <c r="I2" s="551"/>
      <c r="J2" s="551"/>
      <c r="K2" s="551"/>
      <c r="L2" s="551"/>
      <c r="M2" s="551"/>
      <c r="N2" s="551"/>
      <c r="O2" s="551"/>
      <c r="P2" s="551"/>
      <c r="Q2" s="551"/>
      <c r="R2" s="551"/>
      <c r="S2" s="551"/>
      <c r="T2" s="551"/>
      <c r="U2" s="551"/>
      <c r="V2" s="551"/>
      <c r="W2" s="551"/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2"/>
    </row>
    <row r="3" spans="1:41" ht="16.5">
      <c r="A3" s="253"/>
      <c r="B3" s="254"/>
      <c r="C3" s="254"/>
      <c r="D3" s="254"/>
      <c r="E3" s="254"/>
      <c r="F3" s="254"/>
      <c r="G3" s="254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55"/>
      <c r="AO3" s="256"/>
    </row>
    <row r="4" spans="1:41" ht="16.5">
      <c r="A4" s="253"/>
      <c r="B4" s="254"/>
      <c r="C4" s="254"/>
      <c r="D4" s="254"/>
      <c r="E4" s="254"/>
      <c r="F4" s="254"/>
      <c r="G4" s="254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56"/>
    </row>
    <row r="5" spans="1:41" ht="16.5">
      <c r="A5" s="253"/>
      <c r="B5" s="254"/>
      <c r="C5" s="254"/>
      <c r="D5" s="254"/>
      <c r="E5" s="254"/>
      <c r="F5" s="254"/>
      <c r="G5" s="254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6"/>
    </row>
    <row r="6" spans="1:41" ht="16.5">
      <c r="A6" s="253"/>
      <c r="B6" s="254"/>
      <c r="C6" s="254"/>
      <c r="D6" s="254"/>
      <c r="E6" s="254"/>
      <c r="F6" s="254"/>
      <c r="G6" s="254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6"/>
    </row>
    <row r="7" spans="1:41" ht="16.5">
      <c r="A7" s="253"/>
      <c r="B7" s="254"/>
      <c r="C7" s="254"/>
      <c r="D7" s="254"/>
      <c r="E7" s="254"/>
      <c r="F7" s="254"/>
      <c r="G7" s="254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5"/>
      <c r="AG7" s="255"/>
      <c r="AH7" s="255"/>
      <c r="AI7" s="255"/>
      <c r="AJ7" s="255"/>
      <c r="AK7" s="255"/>
      <c r="AL7" s="255"/>
      <c r="AM7" s="255"/>
      <c r="AN7" s="255"/>
      <c r="AO7" s="256"/>
    </row>
    <row r="8" spans="1:41" ht="16.5">
      <c r="A8" s="253"/>
      <c r="B8" s="254"/>
      <c r="C8" s="254"/>
      <c r="D8" s="254"/>
      <c r="E8" s="254"/>
      <c r="F8" s="254"/>
      <c r="G8" s="254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  <c r="AI8" s="255"/>
      <c r="AJ8" s="255"/>
      <c r="AK8" s="255"/>
      <c r="AL8" s="255"/>
      <c r="AM8" s="255"/>
      <c r="AN8" s="255"/>
      <c r="AO8" s="256"/>
    </row>
    <row r="9" spans="1:41" ht="16.5">
      <c r="A9" s="253"/>
      <c r="B9" s="254"/>
      <c r="C9" s="254"/>
      <c r="D9" s="254"/>
      <c r="E9" s="254"/>
      <c r="F9" s="254"/>
      <c r="G9" s="254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5"/>
      <c r="AD9" s="255"/>
      <c r="AE9" s="255"/>
      <c r="AF9" s="255"/>
      <c r="AG9" s="255"/>
      <c r="AH9" s="255"/>
      <c r="AI9" s="255"/>
      <c r="AJ9" s="255"/>
      <c r="AK9" s="255"/>
      <c r="AL9" s="255"/>
      <c r="AM9" s="255"/>
      <c r="AN9" s="255"/>
      <c r="AO9" s="256"/>
    </row>
    <row r="10" spans="1:41" ht="16.5">
      <c r="A10" s="253"/>
      <c r="B10" s="254"/>
      <c r="C10" s="254"/>
      <c r="D10" s="254"/>
      <c r="E10" s="254"/>
      <c r="F10" s="254"/>
      <c r="G10" s="254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  <c r="AJ10" s="255"/>
      <c r="AK10" s="255"/>
      <c r="AL10" s="255"/>
      <c r="AM10" s="255"/>
      <c r="AN10" s="255"/>
      <c r="AO10" s="256"/>
    </row>
    <row r="11" spans="1:41" ht="16.5">
      <c r="A11" s="253"/>
      <c r="B11" s="254"/>
      <c r="C11" s="254"/>
      <c r="D11" s="254"/>
      <c r="E11" s="254"/>
      <c r="F11" s="254"/>
      <c r="G11" s="254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/>
      <c r="AJ11" s="255"/>
      <c r="AK11" s="255"/>
      <c r="AL11" s="255"/>
      <c r="AM11" s="255"/>
      <c r="AN11" s="255"/>
      <c r="AO11" s="256"/>
    </row>
    <row r="12" spans="1:41" ht="16.5">
      <c r="A12" s="253"/>
      <c r="B12" s="254"/>
      <c r="C12" s="254"/>
      <c r="D12" s="254"/>
      <c r="E12" s="254"/>
      <c r="F12" s="254"/>
      <c r="G12" s="254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/>
      <c r="AJ12" s="255"/>
      <c r="AK12" s="255"/>
      <c r="AL12" s="255"/>
      <c r="AM12" s="255"/>
      <c r="AN12" s="255"/>
      <c r="AO12" s="256"/>
    </row>
    <row r="13" spans="1:41" ht="16.5">
      <c r="A13" s="253"/>
      <c r="B13" s="254"/>
      <c r="C13" s="254"/>
      <c r="D13" s="254"/>
      <c r="E13" s="254"/>
      <c r="F13" s="254"/>
      <c r="G13" s="254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5"/>
      <c r="AG13" s="255"/>
      <c r="AH13" s="255"/>
      <c r="AI13" s="255"/>
      <c r="AJ13" s="255"/>
      <c r="AK13" s="255"/>
      <c r="AL13" s="255"/>
      <c r="AM13" s="255"/>
      <c r="AN13" s="255"/>
      <c r="AO13" s="256"/>
    </row>
    <row r="14" spans="1:41" ht="12.75" customHeight="1">
      <c r="A14" s="257"/>
      <c r="B14" s="258"/>
      <c r="C14" s="258"/>
      <c r="D14" s="258"/>
      <c r="E14" s="258"/>
      <c r="F14" s="258"/>
      <c r="G14" s="258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  <c r="AI14" s="255"/>
      <c r="AJ14" s="255"/>
      <c r="AK14" s="255"/>
      <c r="AL14" s="255"/>
      <c r="AM14" s="255"/>
      <c r="AN14" s="255"/>
      <c r="AO14" s="259"/>
    </row>
    <row r="15" spans="1:41" ht="12.75" customHeight="1">
      <c r="A15" s="257"/>
      <c r="B15" s="258"/>
      <c r="C15" s="258"/>
      <c r="D15" s="258"/>
      <c r="E15" s="258"/>
      <c r="F15" s="258"/>
      <c r="G15" s="258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  <c r="AJ15" s="255"/>
      <c r="AK15" s="255"/>
      <c r="AL15" s="255"/>
      <c r="AM15" s="255"/>
      <c r="AN15" s="255"/>
      <c r="AO15" s="259"/>
    </row>
    <row r="16" spans="1:41" ht="12.75" customHeight="1">
      <c r="A16" s="257"/>
      <c r="B16" s="258"/>
      <c r="C16" s="258"/>
      <c r="D16" s="258"/>
      <c r="E16" s="258"/>
      <c r="F16" s="258"/>
      <c r="G16" s="258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5"/>
      <c r="AC16" s="255"/>
      <c r="AD16" s="255"/>
      <c r="AE16" s="255"/>
      <c r="AF16" s="255"/>
      <c r="AG16" s="255"/>
      <c r="AH16" s="255"/>
      <c r="AI16" s="255"/>
      <c r="AJ16" s="255"/>
      <c r="AK16" s="255"/>
      <c r="AL16" s="255"/>
      <c r="AM16" s="255"/>
      <c r="AN16" s="255"/>
      <c r="AO16" s="259"/>
    </row>
    <row r="17" spans="1:41" ht="12.75" customHeight="1">
      <c r="A17" s="257"/>
      <c r="B17" s="258"/>
      <c r="C17" s="258"/>
      <c r="D17" s="258"/>
      <c r="E17" s="258"/>
      <c r="F17" s="258"/>
      <c r="G17" s="258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  <c r="AJ17" s="255"/>
      <c r="AK17" s="255"/>
      <c r="AL17" s="255"/>
      <c r="AM17" s="255"/>
      <c r="AN17" s="255"/>
      <c r="AO17" s="259"/>
    </row>
    <row r="18" spans="1:41" ht="12.75" customHeight="1">
      <c r="A18" s="257"/>
      <c r="B18" s="258"/>
      <c r="C18" s="258"/>
      <c r="D18" s="258"/>
      <c r="E18" s="258"/>
      <c r="F18" s="258"/>
      <c r="G18" s="258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  <c r="AA18" s="255"/>
      <c r="AB18" s="255"/>
      <c r="AC18" s="255"/>
      <c r="AD18" s="255"/>
      <c r="AE18" s="255"/>
      <c r="AF18" s="255"/>
      <c r="AG18" s="255"/>
      <c r="AH18" s="255"/>
      <c r="AI18" s="255"/>
      <c r="AJ18" s="255"/>
      <c r="AK18" s="255"/>
      <c r="AL18" s="255"/>
      <c r="AM18" s="255"/>
      <c r="AN18" s="255"/>
      <c r="AO18" s="259"/>
    </row>
    <row r="19" spans="1:41" ht="12.75" customHeight="1">
      <c r="A19" s="257"/>
      <c r="B19" s="258"/>
      <c r="C19" s="258"/>
      <c r="D19" s="258"/>
      <c r="E19" s="258"/>
      <c r="F19" s="258"/>
      <c r="G19" s="258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  <c r="AJ19" s="255"/>
      <c r="AK19" s="255"/>
      <c r="AL19" s="255"/>
      <c r="AM19" s="255"/>
      <c r="AN19" s="255"/>
      <c r="AO19" s="259"/>
    </row>
    <row r="20" spans="1:41" ht="12.75" customHeight="1">
      <c r="A20" s="257"/>
      <c r="B20" s="258"/>
      <c r="C20" s="258"/>
      <c r="D20" s="258"/>
      <c r="E20" s="258"/>
      <c r="F20" s="258"/>
      <c r="G20" s="258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  <c r="AA20" s="255"/>
      <c r="AB20" s="255"/>
      <c r="AC20" s="255"/>
      <c r="AD20" s="255"/>
      <c r="AE20" s="255"/>
      <c r="AF20" s="255"/>
      <c r="AG20" s="255"/>
      <c r="AH20" s="255"/>
      <c r="AI20" s="255"/>
      <c r="AJ20" s="255"/>
      <c r="AK20" s="255"/>
      <c r="AL20" s="255"/>
      <c r="AM20" s="255"/>
      <c r="AN20" s="255"/>
      <c r="AO20" s="259"/>
    </row>
    <row r="21" spans="1:41" ht="12.75" customHeight="1">
      <c r="A21" s="257"/>
      <c r="B21" s="258"/>
      <c r="C21" s="258"/>
      <c r="D21" s="258"/>
      <c r="E21" s="258"/>
      <c r="F21" s="258"/>
      <c r="G21" s="258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  <c r="AJ21" s="255"/>
      <c r="AK21" s="255"/>
      <c r="AL21" s="255"/>
      <c r="AM21" s="255"/>
      <c r="AN21" s="255"/>
      <c r="AO21" s="259"/>
    </row>
    <row r="22" spans="1:41" ht="12.75" customHeight="1">
      <c r="A22" s="257"/>
      <c r="B22" s="258"/>
      <c r="C22" s="258"/>
      <c r="D22" s="258"/>
      <c r="E22" s="258"/>
      <c r="F22" s="258"/>
      <c r="G22" s="258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  <c r="AA22" s="255"/>
      <c r="AB22" s="255"/>
      <c r="AC22" s="255"/>
      <c r="AD22" s="255"/>
      <c r="AE22" s="255"/>
      <c r="AF22" s="255"/>
      <c r="AG22" s="255"/>
      <c r="AH22" s="255"/>
      <c r="AI22" s="255"/>
      <c r="AJ22" s="255"/>
      <c r="AK22" s="255"/>
      <c r="AL22" s="255"/>
      <c r="AM22" s="255"/>
      <c r="AN22" s="255"/>
      <c r="AO22" s="259"/>
    </row>
    <row r="23" spans="1:41" ht="12.75" customHeight="1" thickBot="1">
      <c r="A23" s="261"/>
      <c r="B23" s="262"/>
      <c r="C23" s="262"/>
      <c r="D23" s="262"/>
      <c r="E23" s="262"/>
      <c r="F23" s="262"/>
      <c r="G23" s="262"/>
      <c r="H23" s="260"/>
      <c r="I23" s="260"/>
      <c r="J23" s="260"/>
      <c r="K23" s="260"/>
      <c r="L23" s="260"/>
      <c r="M23" s="260"/>
      <c r="N23" s="260"/>
      <c r="O23" s="260"/>
      <c r="P23" s="260"/>
      <c r="Q23" s="260"/>
      <c r="R23" s="260"/>
      <c r="S23" s="260"/>
      <c r="T23" s="260"/>
      <c r="U23" s="260"/>
      <c r="V23" s="260"/>
      <c r="W23" s="260"/>
      <c r="X23" s="260"/>
      <c r="Y23" s="260"/>
      <c r="Z23" s="260"/>
      <c r="AA23" s="260"/>
      <c r="AB23" s="260"/>
      <c r="AC23" s="260"/>
      <c r="AD23" s="260"/>
      <c r="AE23" s="260"/>
      <c r="AF23" s="260"/>
      <c r="AG23" s="260"/>
      <c r="AH23" s="260"/>
      <c r="AI23" s="260"/>
      <c r="AJ23" s="260"/>
      <c r="AK23" s="260"/>
      <c r="AL23" s="260"/>
      <c r="AM23" s="260"/>
      <c r="AN23" s="260"/>
      <c r="AO23" s="263"/>
    </row>
    <row r="24" spans="1:41" s="442" customFormat="1" ht="16.5">
      <c r="A24" s="253"/>
      <c r="B24" s="254"/>
      <c r="C24" s="254"/>
      <c r="D24" s="254"/>
      <c r="E24" s="254"/>
      <c r="F24" s="254"/>
      <c r="G24" s="254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6"/>
    </row>
    <row r="25" spans="1:41" s="442" customFormat="1" ht="12.75" customHeight="1" thickBot="1">
      <c r="A25" s="261"/>
      <c r="B25" s="262"/>
      <c r="C25" s="262"/>
      <c r="D25" s="262"/>
      <c r="E25" s="262"/>
      <c r="F25" s="262"/>
      <c r="G25" s="262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260"/>
      <c r="AE25" s="260"/>
      <c r="AF25" s="260"/>
      <c r="AG25" s="260"/>
      <c r="AH25" s="260"/>
      <c r="AI25" s="260"/>
      <c r="AJ25" s="260"/>
      <c r="AK25" s="260"/>
      <c r="AL25" s="260"/>
      <c r="AM25" s="260"/>
      <c r="AN25" s="260"/>
      <c r="AO25" s="263"/>
    </row>
    <row r="26" spans="1:41" s="442" customFormat="1" ht="30" customHeight="1">
      <c r="A26" s="550" t="s">
        <v>277</v>
      </c>
      <c r="B26" s="551"/>
      <c r="C26" s="551"/>
      <c r="D26" s="551"/>
      <c r="E26" s="551"/>
      <c r="F26" s="551"/>
      <c r="G26" s="551"/>
      <c r="H26" s="551"/>
      <c r="I26" s="551"/>
      <c r="J26" s="551"/>
      <c r="K26" s="551"/>
      <c r="L26" s="551"/>
      <c r="M26" s="551"/>
      <c r="N26" s="551"/>
      <c r="O26" s="551"/>
      <c r="P26" s="551"/>
      <c r="Q26" s="551"/>
      <c r="R26" s="551"/>
      <c r="S26" s="551"/>
      <c r="T26" s="551"/>
      <c r="U26" s="551"/>
      <c r="V26" s="551"/>
      <c r="W26" s="551"/>
      <c r="X26" s="551"/>
      <c r="Y26" s="551"/>
      <c r="Z26" s="551"/>
      <c r="AA26" s="551"/>
      <c r="AB26" s="551"/>
      <c r="AC26" s="551"/>
      <c r="AD26" s="551"/>
      <c r="AE26" s="551"/>
      <c r="AF26" s="551"/>
      <c r="AG26" s="551"/>
      <c r="AH26" s="551"/>
      <c r="AI26" s="551"/>
      <c r="AJ26" s="551"/>
      <c r="AK26" s="551"/>
      <c r="AL26" s="551"/>
      <c r="AM26" s="551"/>
      <c r="AN26" s="551"/>
      <c r="AO26" s="552"/>
    </row>
    <row r="27" spans="1:41" s="442" customFormat="1" ht="16.5">
      <c r="A27" s="253"/>
      <c r="B27" s="254"/>
      <c r="C27" s="254"/>
      <c r="D27" s="254"/>
      <c r="E27" s="254"/>
      <c r="F27" s="254"/>
      <c r="G27" s="254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255"/>
      <c r="AC27" s="255"/>
      <c r="AD27" s="255"/>
      <c r="AE27" s="255"/>
      <c r="AF27" s="255"/>
      <c r="AG27" s="255"/>
      <c r="AH27" s="255"/>
      <c r="AI27" s="255"/>
      <c r="AJ27" s="255"/>
      <c r="AK27" s="255"/>
      <c r="AL27" s="255"/>
      <c r="AM27" s="255"/>
      <c r="AN27" s="255"/>
      <c r="AO27" s="256"/>
    </row>
    <row r="28" spans="1:41" s="442" customFormat="1" ht="16.5">
      <c r="A28" s="253"/>
      <c r="B28" s="254"/>
      <c r="C28" s="254"/>
      <c r="D28" s="254"/>
      <c r="E28" s="254"/>
      <c r="F28" s="254"/>
      <c r="G28" s="254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  <c r="AA28" s="255"/>
      <c r="AB28" s="255"/>
      <c r="AC28" s="255"/>
      <c r="AD28" s="255"/>
      <c r="AE28" s="255"/>
      <c r="AF28" s="255"/>
      <c r="AG28" s="255"/>
      <c r="AH28" s="255"/>
      <c r="AI28" s="255"/>
      <c r="AJ28" s="255"/>
      <c r="AK28" s="255"/>
      <c r="AL28" s="255"/>
      <c r="AM28" s="255"/>
      <c r="AN28" s="255"/>
      <c r="AO28" s="256"/>
    </row>
    <row r="29" spans="1:41" s="442" customFormat="1" ht="16.5">
      <c r="A29" s="253"/>
      <c r="B29" s="254"/>
      <c r="C29" s="254"/>
      <c r="D29" s="254"/>
      <c r="E29" s="254"/>
      <c r="F29" s="254"/>
      <c r="G29" s="254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  <c r="AA29" s="255"/>
      <c r="AB29" s="255"/>
      <c r="AC29" s="255"/>
      <c r="AD29" s="255"/>
      <c r="AE29" s="255"/>
      <c r="AF29" s="255"/>
      <c r="AG29" s="255"/>
      <c r="AH29" s="255"/>
      <c r="AI29" s="255"/>
      <c r="AJ29" s="255"/>
      <c r="AK29" s="255"/>
      <c r="AL29" s="255"/>
      <c r="AM29" s="255"/>
      <c r="AN29" s="255"/>
      <c r="AO29" s="256"/>
    </row>
    <row r="30" spans="1:41" s="442" customFormat="1" ht="16.5">
      <c r="A30" s="253"/>
      <c r="B30" s="254"/>
      <c r="C30" s="254"/>
      <c r="D30" s="254"/>
      <c r="E30" s="254"/>
      <c r="F30" s="254"/>
      <c r="G30" s="254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55"/>
      <c r="AD30" s="255"/>
      <c r="AE30" s="255"/>
      <c r="AF30" s="255"/>
      <c r="AG30" s="255"/>
      <c r="AH30" s="255"/>
      <c r="AI30" s="255"/>
      <c r="AJ30" s="255"/>
      <c r="AK30" s="255"/>
      <c r="AL30" s="255"/>
      <c r="AM30" s="255"/>
      <c r="AN30" s="255"/>
      <c r="AO30" s="256"/>
    </row>
    <row r="31" spans="1:41" s="442" customFormat="1" ht="16.5">
      <c r="A31" s="253"/>
      <c r="B31" s="254"/>
      <c r="C31" s="254"/>
      <c r="D31" s="254"/>
      <c r="E31" s="254"/>
      <c r="F31" s="254"/>
      <c r="G31" s="254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5"/>
      <c r="AC31" s="255"/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5"/>
      <c r="AO31" s="256"/>
    </row>
    <row r="32" spans="1:41" s="442" customFormat="1" ht="16.5">
      <c r="A32" s="253"/>
      <c r="B32" s="254"/>
      <c r="C32" s="254"/>
      <c r="D32" s="254"/>
      <c r="E32" s="254"/>
      <c r="F32" s="254"/>
      <c r="G32" s="254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  <c r="AA32" s="255"/>
      <c r="AB32" s="255"/>
      <c r="AC32" s="255"/>
      <c r="AD32" s="255"/>
      <c r="AE32" s="255"/>
      <c r="AF32" s="255"/>
      <c r="AG32" s="255"/>
      <c r="AH32" s="255"/>
      <c r="AI32" s="255"/>
      <c r="AJ32" s="255"/>
      <c r="AK32" s="255"/>
      <c r="AL32" s="255"/>
      <c r="AM32" s="255"/>
      <c r="AN32" s="255"/>
      <c r="AO32" s="256"/>
    </row>
    <row r="33" spans="1:41" s="442" customFormat="1" ht="16.5">
      <c r="A33" s="253"/>
      <c r="B33" s="254"/>
      <c r="C33" s="254"/>
      <c r="D33" s="254"/>
      <c r="E33" s="254"/>
      <c r="F33" s="254"/>
      <c r="G33" s="254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255"/>
      <c r="AE33" s="255"/>
      <c r="AF33" s="255"/>
      <c r="AG33" s="255"/>
      <c r="AH33" s="255"/>
      <c r="AI33" s="255"/>
      <c r="AJ33" s="255"/>
      <c r="AK33" s="255"/>
      <c r="AL33" s="255"/>
      <c r="AM33" s="255"/>
      <c r="AN33" s="255"/>
      <c r="AO33" s="256"/>
    </row>
    <row r="34" spans="1:41" s="442" customFormat="1" ht="16.5">
      <c r="A34" s="253"/>
      <c r="B34" s="254"/>
      <c r="C34" s="254"/>
      <c r="D34" s="254"/>
      <c r="E34" s="254"/>
      <c r="F34" s="254"/>
      <c r="G34" s="254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  <c r="AF34" s="255"/>
      <c r="AG34" s="255"/>
      <c r="AH34" s="255"/>
      <c r="AI34" s="255"/>
      <c r="AJ34" s="255"/>
      <c r="AK34" s="255"/>
      <c r="AL34" s="255"/>
      <c r="AM34" s="255"/>
      <c r="AN34" s="255"/>
      <c r="AO34" s="256"/>
    </row>
    <row r="35" spans="1:41" s="442" customFormat="1" ht="16.5">
      <c r="A35" s="253"/>
      <c r="B35" s="254"/>
      <c r="C35" s="254"/>
      <c r="D35" s="254"/>
      <c r="E35" s="254"/>
      <c r="F35" s="254"/>
      <c r="G35" s="254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  <c r="AA35" s="255"/>
      <c r="AB35" s="255"/>
      <c r="AC35" s="255"/>
      <c r="AD35" s="255"/>
      <c r="AE35" s="255"/>
      <c r="AF35" s="255"/>
      <c r="AG35" s="255"/>
      <c r="AH35" s="255"/>
      <c r="AI35" s="255"/>
      <c r="AJ35" s="255"/>
      <c r="AK35" s="255"/>
      <c r="AL35" s="255"/>
      <c r="AM35" s="255"/>
      <c r="AN35" s="255"/>
      <c r="AO35" s="256"/>
    </row>
    <row r="36" spans="1:41" s="442" customFormat="1" ht="16.5">
      <c r="A36" s="253"/>
      <c r="B36" s="254"/>
      <c r="C36" s="254"/>
      <c r="D36" s="254"/>
      <c r="E36" s="254"/>
      <c r="F36" s="254"/>
      <c r="G36" s="254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  <c r="AA36" s="255"/>
      <c r="AB36" s="255"/>
      <c r="AC36" s="255"/>
      <c r="AD36" s="255"/>
      <c r="AE36" s="255"/>
      <c r="AF36" s="255"/>
      <c r="AG36" s="255"/>
      <c r="AH36" s="255"/>
      <c r="AI36" s="255"/>
      <c r="AJ36" s="255"/>
      <c r="AK36" s="255"/>
      <c r="AL36" s="255"/>
      <c r="AM36" s="255"/>
      <c r="AN36" s="255"/>
      <c r="AO36" s="256"/>
    </row>
    <row r="37" spans="1:41" s="442" customFormat="1" ht="16.5">
      <c r="A37" s="253"/>
      <c r="B37" s="254"/>
      <c r="C37" s="254"/>
      <c r="D37" s="254"/>
      <c r="E37" s="254"/>
      <c r="F37" s="254"/>
      <c r="G37" s="254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6"/>
    </row>
    <row r="38" spans="1:41" s="442" customFormat="1" ht="12.75" customHeight="1">
      <c r="A38" s="257"/>
      <c r="B38" s="258"/>
      <c r="C38" s="258"/>
      <c r="D38" s="258"/>
      <c r="E38" s="258"/>
      <c r="F38" s="258"/>
      <c r="G38" s="258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9"/>
    </row>
    <row r="39" spans="1:41" s="442" customFormat="1" ht="12.75" customHeight="1">
      <c r="A39" s="257"/>
      <c r="B39" s="258"/>
      <c r="C39" s="258"/>
      <c r="D39" s="258"/>
      <c r="E39" s="258"/>
      <c r="F39" s="258"/>
      <c r="G39" s="258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  <c r="AM39" s="255"/>
      <c r="AN39" s="255"/>
      <c r="AO39" s="259"/>
    </row>
    <row r="40" spans="1:41" s="442" customFormat="1" ht="12.75" customHeight="1">
      <c r="A40" s="257"/>
      <c r="B40" s="258"/>
      <c r="C40" s="258"/>
      <c r="D40" s="258"/>
      <c r="E40" s="258"/>
      <c r="F40" s="258"/>
      <c r="G40" s="258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  <c r="AJ40" s="255"/>
      <c r="AK40" s="255"/>
      <c r="AL40" s="255"/>
      <c r="AM40" s="255"/>
      <c r="AN40" s="255"/>
      <c r="AO40" s="259"/>
    </row>
    <row r="41" spans="1:41" s="442" customFormat="1" ht="12.75" customHeight="1">
      <c r="A41" s="257"/>
      <c r="B41" s="258"/>
      <c r="C41" s="258"/>
      <c r="D41" s="258"/>
      <c r="E41" s="258"/>
      <c r="F41" s="258"/>
      <c r="G41" s="258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  <c r="AJ41" s="255"/>
      <c r="AK41" s="255"/>
      <c r="AL41" s="255"/>
      <c r="AM41" s="255"/>
      <c r="AN41" s="255"/>
      <c r="AO41" s="259"/>
    </row>
    <row r="42" spans="1:41" s="442" customFormat="1" ht="12.75" customHeight="1">
      <c r="A42" s="257"/>
      <c r="B42" s="258"/>
      <c r="C42" s="258"/>
      <c r="D42" s="258"/>
      <c r="E42" s="258"/>
      <c r="F42" s="258"/>
      <c r="G42" s="258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5"/>
      <c r="AE42" s="255"/>
      <c r="AF42" s="255"/>
      <c r="AG42" s="255"/>
      <c r="AH42" s="255"/>
      <c r="AI42" s="255"/>
      <c r="AJ42" s="255"/>
      <c r="AK42" s="255"/>
      <c r="AL42" s="255"/>
      <c r="AM42" s="255"/>
      <c r="AN42" s="255"/>
      <c r="AO42" s="259"/>
    </row>
    <row r="43" spans="1:41" s="442" customFormat="1" ht="12.75" customHeight="1">
      <c r="A43" s="257"/>
      <c r="B43" s="258"/>
      <c r="C43" s="258"/>
      <c r="D43" s="258"/>
      <c r="E43" s="258"/>
      <c r="F43" s="258"/>
      <c r="G43" s="258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255"/>
      <c r="AG43" s="255"/>
      <c r="AH43" s="255"/>
      <c r="AI43" s="255"/>
      <c r="AJ43" s="255"/>
      <c r="AK43" s="255"/>
      <c r="AL43" s="255"/>
      <c r="AM43" s="255"/>
      <c r="AN43" s="255"/>
      <c r="AO43" s="259"/>
    </row>
    <row r="44" spans="1:41" s="442" customFormat="1" ht="12.75" customHeight="1">
      <c r="A44" s="257"/>
      <c r="B44" s="258"/>
      <c r="C44" s="258"/>
      <c r="D44" s="258"/>
      <c r="E44" s="258"/>
      <c r="F44" s="258"/>
      <c r="G44" s="258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  <c r="AA44" s="255"/>
      <c r="AB44" s="255"/>
      <c r="AC44" s="255"/>
      <c r="AD44" s="255"/>
      <c r="AE44" s="255"/>
      <c r="AF44" s="255"/>
      <c r="AG44" s="255"/>
      <c r="AH44" s="255"/>
      <c r="AI44" s="255"/>
      <c r="AJ44" s="255"/>
      <c r="AK44" s="255"/>
      <c r="AL44" s="255"/>
      <c r="AM44" s="255"/>
      <c r="AN44" s="255"/>
      <c r="AO44" s="259"/>
    </row>
    <row r="45" spans="1:41" s="442" customFormat="1" ht="12.75" customHeight="1">
      <c r="A45" s="257"/>
      <c r="B45" s="258"/>
      <c r="C45" s="258"/>
      <c r="D45" s="258"/>
      <c r="E45" s="258"/>
      <c r="F45" s="258"/>
      <c r="G45" s="258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9"/>
    </row>
    <row r="46" spans="1:41" s="442" customFormat="1" ht="12.75" customHeight="1">
      <c r="A46" s="257"/>
      <c r="B46" s="258"/>
      <c r="C46" s="258"/>
      <c r="D46" s="258"/>
      <c r="E46" s="258"/>
      <c r="F46" s="258"/>
      <c r="G46" s="258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  <c r="AA46" s="255"/>
      <c r="AB46" s="255"/>
      <c r="AC46" s="255"/>
      <c r="AD46" s="255"/>
      <c r="AE46" s="255"/>
      <c r="AF46" s="255"/>
      <c r="AG46" s="255"/>
      <c r="AH46" s="255"/>
      <c r="AI46" s="255"/>
      <c r="AJ46" s="255"/>
      <c r="AK46" s="255"/>
      <c r="AL46" s="255"/>
      <c r="AM46" s="255"/>
      <c r="AN46" s="255"/>
      <c r="AO46" s="259"/>
    </row>
    <row r="47" spans="1:41" s="442" customFormat="1" ht="16.5">
      <c r="A47" s="253"/>
      <c r="B47" s="254"/>
      <c r="C47" s="254"/>
      <c r="D47" s="254"/>
      <c r="E47" s="254"/>
      <c r="F47" s="254"/>
      <c r="G47" s="254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5"/>
      <c r="AB47" s="255"/>
      <c r="AC47" s="255"/>
      <c r="AD47" s="255"/>
      <c r="AE47" s="255"/>
      <c r="AF47" s="255"/>
      <c r="AG47" s="255"/>
      <c r="AH47" s="255"/>
      <c r="AI47" s="255"/>
      <c r="AJ47" s="255"/>
      <c r="AK47" s="255"/>
      <c r="AL47" s="255"/>
      <c r="AM47" s="255"/>
      <c r="AN47" s="255"/>
      <c r="AO47" s="256"/>
    </row>
    <row r="48" spans="1:41" s="442" customFormat="1" ht="16.5">
      <c r="A48" s="253"/>
      <c r="B48" s="254"/>
      <c r="C48" s="254"/>
      <c r="D48" s="254"/>
      <c r="E48" s="254"/>
      <c r="F48" s="254"/>
      <c r="G48" s="254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5"/>
      <c r="AF48" s="255"/>
      <c r="AG48" s="255"/>
      <c r="AH48" s="255"/>
      <c r="AI48" s="255"/>
      <c r="AJ48" s="255"/>
      <c r="AK48" s="255"/>
      <c r="AL48" s="255"/>
      <c r="AM48" s="255"/>
      <c r="AN48" s="255"/>
      <c r="AO48" s="256"/>
    </row>
    <row r="49" spans="1:41" s="442" customFormat="1" ht="12.75" customHeight="1" thickBot="1">
      <c r="A49" s="261"/>
      <c r="B49" s="262"/>
      <c r="C49" s="262"/>
      <c r="D49" s="262"/>
      <c r="E49" s="262"/>
      <c r="F49" s="262"/>
      <c r="G49" s="262"/>
      <c r="H49" s="260"/>
      <c r="I49" s="260"/>
      <c r="J49" s="260"/>
      <c r="K49" s="260"/>
      <c r="L49" s="260"/>
      <c r="M49" s="260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0"/>
      <c r="AH49" s="260"/>
      <c r="AI49" s="260"/>
      <c r="AJ49" s="260"/>
      <c r="AK49" s="260"/>
      <c r="AL49" s="260"/>
      <c r="AM49" s="260"/>
      <c r="AN49" s="260"/>
      <c r="AO49" s="263"/>
    </row>
  </sheetData>
  <mergeCells count="3">
    <mergeCell ref="A1:AO1"/>
    <mergeCell ref="A2:AO2"/>
    <mergeCell ref="A26:AO26"/>
  </mergeCells>
  <phoneticPr fontId="2" type="noConversion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13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2"/>
  <sheetViews>
    <sheetView view="pageBreakPreview" zoomScaleSheetLayoutView="100" workbookViewId="0">
      <selection activeCell="M17" sqref="M17"/>
    </sheetView>
  </sheetViews>
  <sheetFormatPr defaultColWidth="3.83203125" defaultRowHeight="20.100000000000001" customHeight="1"/>
  <cols>
    <col min="1" max="6" width="3.83203125" style="264"/>
    <col min="7" max="8" width="3.83203125" style="302"/>
    <col min="9" max="9" width="3.83203125" style="264"/>
    <col min="10" max="10" width="3.83203125" style="302"/>
    <col min="11" max="16384" width="3.83203125" style="264"/>
  </cols>
  <sheetData>
    <row r="1" spans="1:43" ht="21.95" customHeight="1">
      <c r="A1" s="553" t="s">
        <v>160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</row>
    <row r="2" spans="1:43" ht="21.9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</row>
    <row r="3" spans="1:43" s="266" customFormat="1" ht="24.95" customHeight="1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</row>
    <row r="4" spans="1:43" s="272" customFormat="1" ht="24.95" customHeight="1">
      <c r="A4" s="267"/>
      <c r="B4" s="268" t="s">
        <v>161</v>
      </c>
      <c r="C4" s="559" t="s">
        <v>162</v>
      </c>
      <c r="D4" s="559"/>
      <c r="E4" s="559"/>
      <c r="F4" s="559"/>
      <c r="G4" s="269" t="s">
        <v>171</v>
      </c>
      <c r="H4" s="413" t="str">
        <f>갑지.표지!C35</f>
        <v>2022년 버스정류소 정차면 도색공사</v>
      </c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1"/>
      <c r="AE4" s="271"/>
    </row>
    <row r="5" spans="1:43" s="272" customFormat="1" ht="8.1" hidden="1" customHeight="1">
      <c r="A5" s="267"/>
      <c r="B5" s="268"/>
      <c r="C5" s="273"/>
      <c r="D5" s="273"/>
      <c r="E5" s="273"/>
      <c r="F5" s="273"/>
      <c r="G5" s="269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1"/>
      <c r="AE5" s="271"/>
    </row>
    <row r="6" spans="1:43" s="272" customFormat="1" ht="24.75" customHeight="1">
      <c r="A6" s="267"/>
      <c r="B6" s="268" t="s">
        <v>163</v>
      </c>
      <c r="C6" s="559" t="s">
        <v>164</v>
      </c>
      <c r="D6" s="559"/>
      <c r="E6" s="559"/>
      <c r="F6" s="559"/>
      <c r="G6" s="269" t="s">
        <v>171</v>
      </c>
      <c r="H6" s="413" t="s">
        <v>287</v>
      </c>
      <c r="I6" s="270"/>
      <c r="J6" s="270"/>
      <c r="K6" s="270"/>
      <c r="L6" s="270" t="s">
        <v>293</v>
      </c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1"/>
      <c r="AE6" s="271"/>
    </row>
    <row r="7" spans="1:43" s="415" customFormat="1" ht="24.95" customHeight="1">
      <c r="A7" s="410"/>
      <c r="B7" s="411"/>
      <c r="C7" s="559"/>
      <c r="D7" s="559"/>
      <c r="E7" s="559"/>
      <c r="F7" s="559"/>
      <c r="G7" s="412"/>
      <c r="H7" s="413"/>
      <c r="I7" s="413"/>
      <c r="J7" s="413"/>
      <c r="K7" s="413"/>
      <c r="L7" s="413" t="s">
        <v>301</v>
      </c>
      <c r="M7" s="413"/>
      <c r="N7" s="413"/>
      <c r="O7" s="413"/>
      <c r="P7" s="413"/>
      <c r="Q7" s="413"/>
      <c r="R7" s="413"/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3"/>
      <c r="AD7" s="414"/>
      <c r="AE7" s="414"/>
    </row>
    <row r="8" spans="1:43" s="272" customFormat="1" ht="8.1" hidden="1" customHeight="1">
      <c r="A8" s="267"/>
      <c r="B8" s="268"/>
      <c r="C8" s="273"/>
      <c r="D8" s="273"/>
      <c r="E8" s="273"/>
      <c r="F8" s="273"/>
      <c r="G8" s="269"/>
      <c r="H8" s="270"/>
      <c r="I8" s="27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1"/>
      <c r="AE8" s="271"/>
    </row>
    <row r="9" spans="1:43" s="272" customFormat="1" ht="24.95" customHeight="1">
      <c r="A9" s="267"/>
      <c r="B9" s="268" t="s">
        <v>165</v>
      </c>
      <c r="C9" s="559" t="s">
        <v>166</v>
      </c>
      <c r="D9" s="559"/>
      <c r="E9" s="559"/>
      <c r="F9" s="559"/>
      <c r="G9" s="269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</row>
    <row r="10" spans="1:43" s="266" customFormat="1" ht="24.95" customHeight="1">
      <c r="A10" s="274"/>
      <c r="B10" s="275"/>
      <c r="C10" s="274" t="s">
        <v>172</v>
      </c>
      <c r="D10" s="484" t="s">
        <v>282</v>
      </c>
      <c r="E10" s="277"/>
      <c r="F10" s="277"/>
      <c r="G10" s="278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</row>
    <row r="11" spans="1:43" s="266" customFormat="1" ht="24.95" customHeight="1">
      <c r="A11" s="274"/>
      <c r="B11" s="275"/>
      <c r="C11" s="277"/>
      <c r="D11" s="484" t="s">
        <v>249</v>
      </c>
      <c r="E11" s="277"/>
      <c r="F11" s="277"/>
      <c r="G11" s="278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</row>
    <row r="12" spans="1:43" s="266" customFormat="1" ht="8.1" hidden="1" customHeight="1">
      <c r="A12" s="274"/>
      <c r="B12" s="274"/>
      <c r="C12" s="274"/>
      <c r="D12" s="274"/>
      <c r="E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</row>
    <row r="13" spans="1:43" s="272" customFormat="1" ht="24.95" customHeight="1">
      <c r="A13" s="267"/>
      <c r="B13" s="268" t="s">
        <v>167</v>
      </c>
      <c r="C13" s="559" t="s">
        <v>168</v>
      </c>
      <c r="D13" s="559"/>
      <c r="E13" s="559"/>
      <c r="F13" s="559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AN13" s="279"/>
      <c r="AO13" s="279"/>
      <c r="AP13" s="279"/>
      <c r="AQ13" s="279"/>
    </row>
    <row r="14" spans="1:43" s="266" customFormat="1" ht="24.95" customHeight="1">
      <c r="A14" s="274"/>
      <c r="B14" s="274"/>
      <c r="C14" s="274" t="s">
        <v>172</v>
      </c>
      <c r="D14" s="168" t="s">
        <v>291</v>
      </c>
      <c r="E14" s="168"/>
      <c r="F14" s="168"/>
      <c r="G14" s="168"/>
      <c r="H14" s="168"/>
      <c r="I14" s="168"/>
      <c r="J14" s="168"/>
      <c r="K14" s="168"/>
      <c r="L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8"/>
      <c r="AG14" s="389"/>
      <c r="AH14" s="168"/>
      <c r="AI14" s="389"/>
      <c r="AJ14" s="389"/>
      <c r="AK14" s="389"/>
      <c r="AL14" s="389"/>
      <c r="AM14" s="280"/>
      <c r="AN14" s="280"/>
      <c r="AO14" s="280"/>
    </row>
    <row r="15" spans="1:43" s="457" customFormat="1" ht="24.95" customHeight="1">
      <c r="A15" s="459"/>
      <c r="B15" s="459"/>
      <c r="C15" s="459" t="s">
        <v>172</v>
      </c>
      <c r="D15" s="455" t="s">
        <v>302</v>
      </c>
      <c r="E15" s="455"/>
      <c r="F15" s="455"/>
      <c r="G15" s="455"/>
      <c r="H15" s="455"/>
      <c r="I15" s="455"/>
      <c r="J15" s="455"/>
      <c r="K15" s="455"/>
      <c r="L15" s="455"/>
      <c r="N15" s="455"/>
      <c r="O15" s="455"/>
      <c r="P15" s="455"/>
      <c r="Q15" s="455"/>
      <c r="R15" s="455"/>
      <c r="S15" s="455"/>
      <c r="T15" s="455"/>
      <c r="U15" s="455"/>
      <c r="V15" s="455"/>
      <c r="W15" s="455"/>
      <c r="X15" s="455"/>
      <c r="Y15" s="455"/>
      <c r="Z15" s="455"/>
      <c r="AA15" s="455"/>
      <c r="AB15" s="455"/>
      <c r="AC15" s="455"/>
      <c r="AD15" s="455"/>
      <c r="AE15" s="455"/>
      <c r="AF15" s="455"/>
      <c r="AG15" s="424"/>
      <c r="AH15" s="455"/>
      <c r="AI15" s="424"/>
      <c r="AJ15" s="424"/>
      <c r="AK15" s="424"/>
      <c r="AL15" s="424"/>
      <c r="AM15" s="464"/>
      <c r="AN15" s="464"/>
      <c r="AO15" s="464"/>
    </row>
    <row r="16" spans="1:43" s="266" customFormat="1" ht="24.95" customHeight="1">
      <c r="A16" s="274"/>
      <c r="B16" s="274"/>
      <c r="C16" s="274" t="s">
        <v>172</v>
      </c>
      <c r="D16" s="168" t="s">
        <v>292</v>
      </c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389"/>
      <c r="AL16" s="280"/>
      <c r="AM16" s="280"/>
      <c r="AN16" s="280"/>
      <c r="AO16" s="280"/>
    </row>
    <row r="17" spans="1:43" s="457" customFormat="1" ht="24.95" customHeight="1">
      <c r="A17" s="459"/>
      <c r="B17" s="459"/>
      <c r="C17" s="459" t="s">
        <v>172</v>
      </c>
      <c r="D17" s="455" t="s">
        <v>303</v>
      </c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5"/>
      <c r="Q17" s="455"/>
      <c r="R17" s="455"/>
      <c r="S17" s="455"/>
      <c r="T17" s="455"/>
      <c r="U17" s="455"/>
      <c r="V17" s="455"/>
      <c r="W17" s="455"/>
      <c r="X17" s="455"/>
      <c r="Y17" s="455"/>
      <c r="Z17" s="455"/>
      <c r="AA17" s="455"/>
      <c r="AB17" s="455"/>
      <c r="AC17" s="455"/>
      <c r="AD17" s="455"/>
      <c r="AE17" s="455"/>
      <c r="AF17" s="455"/>
      <c r="AG17" s="424"/>
      <c r="AL17" s="464"/>
      <c r="AM17" s="464"/>
      <c r="AN17" s="464"/>
      <c r="AO17" s="464"/>
    </row>
    <row r="18" spans="1:43" s="457" customFormat="1" ht="24.95" customHeight="1">
      <c r="A18" s="459"/>
      <c r="B18" s="459"/>
      <c r="C18" s="459" t="s">
        <v>172</v>
      </c>
      <c r="D18" s="455" t="s">
        <v>290</v>
      </c>
      <c r="E18" s="455"/>
      <c r="F18" s="455"/>
      <c r="G18" s="455"/>
      <c r="H18" s="455"/>
      <c r="I18" s="455"/>
      <c r="J18" s="455"/>
      <c r="K18" s="455"/>
      <c r="L18" s="455"/>
      <c r="M18" s="455"/>
      <c r="N18" s="455"/>
      <c r="O18" s="455"/>
      <c r="P18" s="455"/>
      <c r="Q18" s="455"/>
      <c r="R18" s="455"/>
      <c r="S18" s="455"/>
      <c r="T18" s="455"/>
      <c r="U18" s="455"/>
      <c r="V18" s="455"/>
      <c r="W18" s="455"/>
      <c r="X18" s="455"/>
      <c r="Y18" s="455"/>
      <c r="Z18" s="455"/>
      <c r="AA18" s="455"/>
      <c r="AB18" s="455"/>
      <c r="AC18" s="455"/>
      <c r="AD18" s="455"/>
      <c r="AE18" s="455"/>
      <c r="AF18" s="455"/>
      <c r="AG18" s="424"/>
      <c r="AL18" s="464"/>
      <c r="AM18" s="464"/>
      <c r="AN18" s="464"/>
      <c r="AO18" s="464"/>
    </row>
    <row r="19" spans="1:43" s="266" customFormat="1" ht="8.1" customHeight="1">
      <c r="A19" s="274"/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AL19" s="280"/>
      <c r="AM19" s="280"/>
      <c r="AN19" s="280"/>
      <c r="AO19" s="280"/>
    </row>
    <row r="20" spans="1:43" s="272" customFormat="1" ht="24.95" customHeight="1">
      <c r="A20" s="267"/>
      <c r="B20" s="268" t="s">
        <v>169</v>
      </c>
      <c r="C20" s="559" t="s">
        <v>170</v>
      </c>
      <c r="D20" s="559"/>
      <c r="E20" s="559"/>
      <c r="F20" s="559"/>
      <c r="G20" s="269"/>
      <c r="H20" s="271"/>
      <c r="I20" s="271"/>
      <c r="J20" s="271"/>
      <c r="K20" s="271"/>
      <c r="L20" s="271"/>
      <c r="M20" s="271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271"/>
      <c r="AC20" s="271"/>
      <c r="AD20" s="271"/>
      <c r="AE20" s="271"/>
      <c r="AF20" s="271"/>
      <c r="AG20" s="271"/>
      <c r="AH20" s="271"/>
      <c r="AI20" s="271"/>
      <c r="AJ20" s="271"/>
      <c r="AK20" s="271"/>
      <c r="AL20" s="271"/>
      <c r="AM20" s="271"/>
      <c r="AN20" s="271"/>
      <c r="AO20" s="271"/>
      <c r="AP20" s="279"/>
      <c r="AQ20" s="279"/>
    </row>
    <row r="21" spans="1:43" s="266" customFormat="1" ht="24.95" customHeight="1">
      <c r="A21" s="274"/>
      <c r="B21" s="275"/>
      <c r="C21" s="274" t="s">
        <v>172</v>
      </c>
      <c r="D21" s="276" t="s">
        <v>296</v>
      </c>
      <c r="E21" s="277"/>
      <c r="F21" s="277"/>
      <c r="G21" s="278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281"/>
      <c r="Z21" s="281"/>
      <c r="AA21" s="281"/>
      <c r="AB21" s="281"/>
      <c r="AC21" s="281"/>
      <c r="AD21" s="281"/>
      <c r="AE21" s="281"/>
      <c r="AF21" s="271"/>
      <c r="AG21" s="271"/>
      <c r="AH21" s="271"/>
      <c r="AI21" s="271"/>
      <c r="AJ21" s="271"/>
      <c r="AK21" s="271"/>
      <c r="AL21" s="271"/>
      <c r="AM21" s="271"/>
      <c r="AN21" s="271"/>
      <c r="AO21" s="271"/>
      <c r="AP21" s="280"/>
      <c r="AQ21" s="280"/>
    </row>
    <row r="22" spans="1:43" s="457" customFormat="1" ht="24.95" customHeight="1">
      <c r="A22" s="459"/>
      <c r="B22" s="460"/>
      <c r="C22" s="459"/>
      <c r="D22" s="463" t="s">
        <v>265</v>
      </c>
      <c r="E22" s="461" t="s">
        <v>268</v>
      </c>
      <c r="F22" s="462"/>
      <c r="G22" s="463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465"/>
      <c r="S22" s="465"/>
      <c r="T22" s="465"/>
      <c r="U22" s="465"/>
      <c r="V22" s="465"/>
      <c r="W22" s="465"/>
      <c r="X22" s="465"/>
      <c r="Y22" s="465"/>
      <c r="Z22" s="465"/>
      <c r="AA22" s="465"/>
      <c r="AB22" s="465"/>
      <c r="AC22" s="465"/>
      <c r="AD22" s="465"/>
      <c r="AE22" s="465"/>
      <c r="AF22" s="458"/>
      <c r="AG22" s="458"/>
      <c r="AH22" s="458"/>
      <c r="AI22" s="458"/>
      <c r="AJ22" s="458"/>
      <c r="AK22" s="458"/>
      <c r="AL22" s="458"/>
      <c r="AM22" s="458"/>
      <c r="AN22" s="458"/>
      <c r="AO22" s="458"/>
      <c r="AP22" s="464"/>
      <c r="AQ22" s="464"/>
    </row>
    <row r="23" spans="1:43" s="457" customFormat="1" ht="24.95" customHeight="1">
      <c r="A23" s="459"/>
      <c r="B23" s="460"/>
      <c r="C23" s="459"/>
      <c r="D23" s="463" t="s">
        <v>265</v>
      </c>
      <c r="E23" s="461" t="s">
        <v>294</v>
      </c>
      <c r="F23" s="462"/>
      <c r="G23" s="463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465"/>
      <c r="S23" s="465"/>
      <c r="T23" s="465"/>
      <c r="U23" s="465"/>
      <c r="V23" s="465"/>
      <c r="W23" s="465"/>
      <c r="X23" s="465"/>
      <c r="Y23" s="465"/>
      <c r="Z23" s="465"/>
      <c r="AA23" s="465"/>
      <c r="AB23" s="465"/>
      <c r="AC23" s="465"/>
      <c r="AD23" s="465"/>
      <c r="AE23" s="465"/>
      <c r="AF23" s="458"/>
      <c r="AG23" s="458"/>
      <c r="AH23" s="458"/>
      <c r="AI23" s="458"/>
      <c r="AJ23" s="458"/>
      <c r="AK23" s="458"/>
      <c r="AL23" s="458"/>
      <c r="AM23" s="458"/>
      <c r="AN23" s="458"/>
      <c r="AO23" s="458"/>
      <c r="AP23" s="464"/>
      <c r="AQ23" s="464"/>
    </row>
    <row r="24" spans="1:43" s="457" customFormat="1" ht="24.95" customHeight="1">
      <c r="A24" s="459"/>
      <c r="B24" s="459"/>
      <c r="C24" s="459"/>
      <c r="D24" s="456" t="s">
        <v>269</v>
      </c>
      <c r="E24" s="455" t="s">
        <v>295</v>
      </c>
      <c r="F24" s="455"/>
      <c r="G24" s="455"/>
      <c r="H24" s="455"/>
      <c r="I24" s="455"/>
      <c r="J24" s="455"/>
      <c r="K24" s="455"/>
      <c r="L24" s="455"/>
      <c r="M24" s="455"/>
      <c r="N24" s="455"/>
      <c r="O24" s="455"/>
      <c r="P24" s="455"/>
      <c r="Q24" s="455"/>
      <c r="R24" s="455"/>
      <c r="S24" s="455"/>
      <c r="T24" s="455"/>
      <c r="U24" s="455"/>
      <c r="V24" s="455"/>
      <c r="W24" s="455"/>
      <c r="X24" s="455"/>
      <c r="Y24" s="455"/>
      <c r="Z24" s="455"/>
      <c r="AA24" s="455"/>
      <c r="AB24" s="455"/>
      <c r="AC24" s="455"/>
      <c r="AD24" s="455"/>
      <c r="AE24" s="455"/>
      <c r="AF24" s="455"/>
      <c r="AG24" s="455"/>
      <c r="AH24" s="455"/>
      <c r="AI24" s="455"/>
      <c r="AJ24" s="455"/>
      <c r="AK24" s="455"/>
      <c r="AL24" s="455"/>
      <c r="AM24" s="464"/>
      <c r="AN24" s="464"/>
      <c r="AO24" s="464"/>
    </row>
    <row r="25" spans="1:43" s="266" customFormat="1" ht="8.1" customHeight="1">
      <c r="A25" s="274"/>
      <c r="B25" s="275"/>
      <c r="C25" s="277"/>
      <c r="D25" s="277"/>
      <c r="E25" s="277"/>
      <c r="F25" s="277"/>
      <c r="G25" s="278"/>
      <c r="H25" s="281"/>
      <c r="I25" s="281"/>
      <c r="J25" s="281"/>
      <c r="K25" s="281"/>
      <c r="L25" s="281"/>
      <c r="M25" s="281"/>
      <c r="N25" s="281"/>
      <c r="O25" s="281"/>
      <c r="P25" s="281"/>
      <c r="Q25" s="281"/>
      <c r="R25" s="281"/>
      <c r="S25" s="281"/>
      <c r="T25" s="281"/>
      <c r="U25" s="281"/>
      <c r="V25" s="281"/>
      <c r="W25" s="281"/>
      <c r="X25" s="281"/>
      <c r="Y25" s="281"/>
      <c r="Z25" s="281"/>
      <c r="AA25" s="281"/>
      <c r="AB25" s="281"/>
      <c r="AC25" s="281"/>
      <c r="AD25" s="281"/>
      <c r="AE25" s="281"/>
      <c r="AF25" s="271"/>
      <c r="AG25" s="271"/>
      <c r="AH25" s="271"/>
      <c r="AI25" s="271"/>
      <c r="AJ25" s="271"/>
      <c r="AK25" s="271"/>
      <c r="AL25" s="271"/>
      <c r="AM25" s="271"/>
      <c r="AN25" s="271"/>
      <c r="AO25" s="271"/>
      <c r="AP25" s="280"/>
      <c r="AQ25" s="280"/>
    </row>
    <row r="26" spans="1:43" s="272" customFormat="1" ht="24.95" customHeight="1" thickBot="1">
      <c r="A26" s="267"/>
      <c r="B26" s="268" t="s">
        <v>175</v>
      </c>
      <c r="C26" s="558" t="s">
        <v>176</v>
      </c>
      <c r="D26" s="558"/>
      <c r="E26" s="558"/>
      <c r="F26" s="558"/>
      <c r="G26" s="271"/>
      <c r="H26" s="271"/>
      <c r="I26" s="271"/>
      <c r="J26" s="271"/>
      <c r="K26" s="271"/>
      <c r="L26" s="271"/>
      <c r="M26" s="271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271"/>
      <c r="AC26" s="271"/>
      <c r="AD26" s="271"/>
      <c r="AE26" s="271"/>
      <c r="AF26" s="271"/>
      <c r="AG26" s="271"/>
      <c r="AH26" s="271"/>
      <c r="AI26" s="271"/>
      <c r="AJ26" s="271"/>
      <c r="AK26" s="271"/>
      <c r="AL26" s="271"/>
      <c r="AM26" s="271"/>
      <c r="AN26" s="279"/>
      <c r="AO26" s="279"/>
    </row>
    <row r="27" spans="1:43" s="266" customFormat="1" ht="24.95" customHeight="1">
      <c r="A27" s="271"/>
      <c r="B27" s="573" t="s">
        <v>159</v>
      </c>
      <c r="C27" s="574"/>
      <c r="D27" s="574"/>
      <c r="E27" s="574"/>
      <c r="F27" s="574"/>
      <c r="G27" s="555" t="s">
        <v>154</v>
      </c>
      <c r="H27" s="555"/>
      <c r="I27" s="555"/>
      <c r="J27" s="555"/>
      <c r="K27" s="555"/>
      <c r="L27" s="555"/>
      <c r="M27" s="555"/>
      <c r="N27" s="555"/>
      <c r="O27" s="555"/>
      <c r="P27" s="555"/>
      <c r="Q27" s="555"/>
      <c r="R27" s="555"/>
      <c r="S27" s="555"/>
      <c r="T27" s="555"/>
      <c r="U27" s="555"/>
      <c r="V27" s="555"/>
      <c r="W27" s="555"/>
      <c r="X27" s="555"/>
      <c r="Y27" s="555"/>
      <c r="Z27" s="555"/>
      <c r="AA27" s="555" t="s">
        <v>20</v>
      </c>
      <c r="AB27" s="555"/>
      <c r="AC27" s="556"/>
      <c r="AD27" s="271"/>
      <c r="AE27" s="271"/>
      <c r="AF27" s="271"/>
      <c r="AG27" s="271"/>
      <c r="AH27" s="271"/>
      <c r="AI27" s="271"/>
      <c r="AJ27" s="271"/>
      <c r="AK27" s="271"/>
      <c r="AL27" s="271"/>
      <c r="AM27" s="271"/>
      <c r="AN27" s="280"/>
      <c r="AO27" s="280"/>
    </row>
    <row r="28" spans="1:43" s="266" customFormat="1" ht="24.95" customHeight="1">
      <c r="A28" s="271"/>
      <c r="B28" s="575"/>
      <c r="C28" s="576"/>
      <c r="D28" s="576"/>
      <c r="E28" s="576"/>
      <c r="F28" s="576"/>
      <c r="G28" s="554" t="s">
        <v>267</v>
      </c>
      <c r="H28" s="554"/>
      <c r="I28" s="554"/>
      <c r="J28" s="554"/>
      <c r="K28" s="554" t="s">
        <v>297</v>
      </c>
      <c r="L28" s="554"/>
      <c r="M28" s="554"/>
      <c r="N28" s="554"/>
      <c r="O28" s="554" t="s">
        <v>298</v>
      </c>
      <c r="P28" s="554"/>
      <c r="Q28" s="554"/>
      <c r="R28" s="554"/>
      <c r="S28" s="554" t="s">
        <v>299</v>
      </c>
      <c r="T28" s="554"/>
      <c r="U28" s="554"/>
      <c r="V28" s="554"/>
      <c r="W28" s="554" t="s">
        <v>300</v>
      </c>
      <c r="X28" s="554"/>
      <c r="Y28" s="554"/>
      <c r="Z28" s="554"/>
      <c r="AA28" s="554"/>
      <c r="AB28" s="554"/>
      <c r="AC28" s="557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</row>
    <row r="29" spans="1:43" s="266" customFormat="1" ht="20.100000000000001" customHeight="1" thickBot="1">
      <c r="A29" s="271"/>
      <c r="B29" s="560" t="s">
        <v>266</v>
      </c>
      <c r="C29" s="561"/>
      <c r="D29" s="561"/>
      <c r="E29" s="561"/>
      <c r="F29" s="561"/>
      <c r="G29" s="282"/>
      <c r="H29" s="283"/>
      <c r="I29" s="283"/>
      <c r="J29" s="284"/>
      <c r="K29" s="285"/>
      <c r="L29" s="286"/>
      <c r="M29" s="286"/>
      <c r="N29" s="287"/>
      <c r="O29" s="285"/>
      <c r="P29" s="286"/>
      <c r="Q29" s="286"/>
      <c r="R29" s="287"/>
      <c r="S29" s="285"/>
      <c r="T29" s="286"/>
      <c r="U29" s="286"/>
      <c r="V29" s="287"/>
      <c r="W29" s="285"/>
      <c r="X29" s="286"/>
      <c r="Y29" s="286"/>
      <c r="Z29" s="287"/>
      <c r="AA29" s="561"/>
      <c r="AB29" s="561"/>
      <c r="AC29" s="568"/>
      <c r="AD29" s="271"/>
      <c r="AE29" s="271"/>
      <c r="AF29" s="271"/>
      <c r="AG29" s="271"/>
      <c r="AH29" s="271"/>
      <c r="AI29" s="271"/>
      <c r="AJ29" s="271"/>
      <c r="AK29" s="271"/>
      <c r="AL29" s="271"/>
      <c r="AM29" s="271"/>
    </row>
    <row r="30" spans="1:43" s="266" customFormat="1" ht="20.100000000000001" customHeight="1" thickTop="1">
      <c r="A30" s="271"/>
      <c r="B30" s="560"/>
      <c r="C30" s="561"/>
      <c r="D30" s="561"/>
      <c r="E30" s="561"/>
      <c r="F30" s="561"/>
      <c r="G30" s="288"/>
      <c r="H30" s="289"/>
      <c r="I30" s="289"/>
      <c r="J30" s="290"/>
      <c r="K30" s="288"/>
      <c r="L30" s="289"/>
      <c r="M30" s="289"/>
      <c r="N30" s="290"/>
      <c r="O30" s="288"/>
      <c r="P30" s="289"/>
      <c r="Q30" s="289"/>
      <c r="R30" s="290"/>
      <c r="S30" s="288"/>
      <c r="T30" s="289"/>
      <c r="U30" s="289"/>
      <c r="V30" s="290"/>
      <c r="W30" s="288"/>
      <c r="X30" s="289"/>
      <c r="Y30" s="289"/>
      <c r="Z30" s="290"/>
      <c r="AA30" s="561"/>
      <c r="AB30" s="561"/>
      <c r="AC30" s="568"/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</row>
    <row r="31" spans="1:43" s="266" customFormat="1" ht="20.100000000000001" customHeight="1" thickBot="1">
      <c r="A31" s="271"/>
      <c r="B31" s="560" t="s">
        <v>173</v>
      </c>
      <c r="C31" s="561"/>
      <c r="D31" s="561"/>
      <c r="E31" s="561"/>
      <c r="F31" s="561"/>
      <c r="G31" s="285"/>
      <c r="H31" s="286"/>
      <c r="I31" s="286"/>
      <c r="J31" s="287"/>
      <c r="K31" s="466"/>
      <c r="L31" s="467"/>
      <c r="M31" s="467"/>
      <c r="N31" s="468"/>
      <c r="O31" s="466"/>
      <c r="P31" s="467"/>
      <c r="Q31" s="467"/>
      <c r="R31" s="468"/>
      <c r="S31" s="466"/>
      <c r="T31" s="467"/>
      <c r="U31" s="467"/>
      <c r="V31" s="468"/>
      <c r="W31" s="466"/>
      <c r="X31" s="467"/>
      <c r="Y31" s="467"/>
      <c r="Z31" s="468"/>
      <c r="AA31" s="561"/>
      <c r="AB31" s="561"/>
      <c r="AC31" s="568"/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</row>
    <row r="32" spans="1:43" s="266" customFormat="1" ht="20.100000000000001" customHeight="1" thickTop="1">
      <c r="A32" s="271"/>
      <c r="B32" s="560"/>
      <c r="C32" s="561"/>
      <c r="D32" s="561"/>
      <c r="E32" s="561"/>
      <c r="F32" s="561"/>
      <c r="G32" s="288"/>
      <c r="H32" s="289"/>
      <c r="I32" s="289"/>
      <c r="J32" s="290"/>
      <c r="K32" s="435"/>
      <c r="L32" s="436"/>
      <c r="M32" s="436"/>
      <c r="N32" s="437"/>
      <c r="O32" s="435"/>
      <c r="P32" s="436"/>
      <c r="Q32" s="436"/>
      <c r="R32" s="437"/>
      <c r="S32" s="435"/>
      <c r="T32" s="436"/>
      <c r="U32" s="436"/>
      <c r="V32" s="437"/>
      <c r="W32" s="288"/>
      <c r="X32" s="289"/>
      <c r="Y32" s="289"/>
      <c r="Z32" s="290"/>
      <c r="AA32" s="561"/>
      <c r="AB32" s="561"/>
      <c r="AC32" s="568"/>
      <c r="AD32" s="271"/>
      <c r="AE32" s="271"/>
      <c r="AF32" s="271"/>
      <c r="AG32" s="271"/>
      <c r="AH32" s="271"/>
      <c r="AI32" s="271"/>
      <c r="AJ32" s="271"/>
      <c r="AK32" s="271"/>
      <c r="AL32" s="271"/>
      <c r="AM32" s="271"/>
    </row>
    <row r="33" spans="1:39" s="266" customFormat="1" ht="20.100000000000001" customHeight="1" thickBot="1">
      <c r="A33" s="271"/>
      <c r="B33" s="577" t="s">
        <v>174</v>
      </c>
      <c r="C33" s="578"/>
      <c r="D33" s="578"/>
      <c r="E33" s="578"/>
      <c r="F33" s="579"/>
      <c r="G33" s="285"/>
      <c r="H33" s="286"/>
      <c r="I33" s="286"/>
      <c r="J33" s="287"/>
      <c r="K33" s="466"/>
      <c r="L33" s="467"/>
      <c r="M33" s="467"/>
      <c r="N33" s="468"/>
      <c r="O33" s="466"/>
      <c r="P33" s="467"/>
      <c r="Q33" s="467"/>
      <c r="R33" s="468"/>
      <c r="S33" s="466"/>
      <c r="T33" s="467"/>
      <c r="U33" s="467"/>
      <c r="V33" s="468"/>
      <c r="W33" s="466"/>
      <c r="X33" s="467"/>
      <c r="Y33" s="467"/>
      <c r="Z33" s="468"/>
      <c r="AA33" s="583"/>
      <c r="AB33" s="578"/>
      <c r="AC33" s="584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</row>
    <row r="34" spans="1:39" s="266" customFormat="1" ht="20.100000000000001" customHeight="1" thickTop="1">
      <c r="A34" s="271"/>
      <c r="B34" s="580"/>
      <c r="C34" s="581"/>
      <c r="D34" s="581"/>
      <c r="E34" s="581"/>
      <c r="F34" s="582"/>
      <c r="G34" s="288"/>
      <c r="H34" s="289"/>
      <c r="I34" s="289"/>
      <c r="J34" s="290"/>
      <c r="K34" s="435"/>
      <c r="L34" s="436"/>
      <c r="M34" s="436"/>
      <c r="N34" s="437"/>
      <c r="O34" s="435"/>
      <c r="P34" s="436"/>
      <c r="Q34" s="436"/>
      <c r="R34" s="437"/>
      <c r="S34" s="435"/>
      <c r="T34" s="436"/>
      <c r="U34" s="436"/>
      <c r="V34" s="437"/>
      <c r="W34" s="288"/>
      <c r="X34" s="289"/>
      <c r="Y34" s="289"/>
      <c r="Z34" s="290"/>
      <c r="AA34" s="585"/>
      <c r="AB34" s="581"/>
      <c r="AC34" s="586"/>
      <c r="AD34" s="271"/>
      <c r="AE34" s="271"/>
      <c r="AF34" s="271"/>
      <c r="AG34" s="271"/>
      <c r="AH34" s="271"/>
      <c r="AI34" s="271"/>
      <c r="AJ34" s="271"/>
      <c r="AK34" s="271"/>
      <c r="AL34" s="271"/>
      <c r="AM34" s="271"/>
    </row>
    <row r="35" spans="1:39" s="266" customFormat="1" ht="20.100000000000001" customHeight="1" thickBot="1">
      <c r="A35" s="271"/>
      <c r="B35" s="562" t="s">
        <v>177</v>
      </c>
      <c r="C35" s="563"/>
      <c r="D35" s="563"/>
      <c r="E35" s="563"/>
      <c r="F35" s="564"/>
      <c r="G35" s="291"/>
      <c r="H35" s="292"/>
      <c r="I35" s="292"/>
      <c r="J35" s="293"/>
      <c r="K35" s="291"/>
      <c r="L35" s="292"/>
      <c r="M35" s="292"/>
      <c r="N35" s="293"/>
      <c r="O35" s="291"/>
      <c r="P35" s="292"/>
      <c r="Q35" s="292"/>
      <c r="R35" s="293"/>
      <c r="S35" s="291"/>
      <c r="T35" s="292"/>
      <c r="U35" s="292"/>
      <c r="V35" s="293"/>
      <c r="W35" s="294"/>
      <c r="X35" s="295"/>
      <c r="Y35" s="295"/>
      <c r="Z35" s="296"/>
      <c r="AA35" s="569"/>
      <c r="AB35" s="563"/>
      <c r="AC35" s="570"/>
      <c r="AD35" s="271"/>
      <c r="AE35" s="271"/>
      <c r="AF35" s="271"/>
      <c r="AG35" s="271"/>
      <c r="AH35" s="271"/>
      <c r="AI35" s="271"/>
      <c r="AJ35" s="271"/>
      <c r="AK35" s="271"/>
      <c r="AL35" s="271"/>
      <c r="AM35" s="271"/>
    </row>
    <row r="36" spans="1:39" s="266" customFormat="1" ht="20.100000000000001" customHeight="1" thickTop="1" thickBot="1">
      <c r="A36" s="271"/>
      <c r="B36" s="565"/>
      <c r="C36" s="566"/>
      <c r="D36" s="566"/>
      <c r="E36" s="566"/>
      <c r="F36" s="567"/>
      <c r="G36" s="297"/>
      <c r="H36" s="298"/>
      <c r="I36" s="298"/>
      <c r="J36" s="299"/>
      <c r="K36" s="297"/>
      <c r="L36" s="298"/>
      <c r="M36" s="298"/>
      <c r="N36" s="299"/>
      <c r="O36" s="297"/>
      <c r="P36" s="298"/>
      <c r="Q36" s="298"/>
      <c r="R36" s="299"/>
      <c r="S36" s="297"/>
      <c r="T36" s="298"/>
      <c r="U36" s="298"/>
      <c r="V36" s="299"/>
      <c r="W36" s="297"/>
      <c r="X36" s="298"/>
      <c r="Y36" s="298"/>
      <c r="Z36" s="299"/>
      <c r="AA36" s="571"/>
      <c r="AB36" s="566"/>
      <c r="AC36" s="572"/>
      <c r="AD36" s="271"/>
      <c r="AE36" s="271"/>
      <c r="AF36" s="271"/>
      <c r="AG36" s="271"/>
      <c r="AH36" s="271"/>
      <c r="AI36" s="271"/>
      <c r="AJ36" s="271"/>
      <c r="AK36" s="271"/>
      <c r="AL36" s="271"/>
      <c r="AM36" s="271"/>
    </row>
    <row r="37" spans="1:39" s="266" customFormat="1" ht="20.100000000000001" customHeight="1">
      <c r="A37" s="271"/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71"/>
      <c r="AE37" s="271"/>
      <c r="AF37" s="271"/>
      <c r="AG37" s="271"/>
      <c r="AH37" s="271"/>
      <c r="AI37" s="271"/>
      <c r="AJ37" s="271"/>
      <c r="AK37" s="271"/>
      <c r="AL37" s="271"/>
      <c r="AM37" s="271"/>
    </row>
    <row r="38" spans="1:39" s="266" customFormat="1" ht="20.100000000000001" customHeight="1">
      <c r="A38" s="271"/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71"/>
      <c r="AE38" s="271"/>
      <c r="AF38" s="271"/>
      <c r="AG38" s="271"/>
      <c r="AH38" s="271"/>
      <c r="AI38" s="271"/>
      <c r="AJ38" s="271"/>
      <c r="AK38" s="271"/>
      <c r="AL38" s="271"/>
      <c r="AM38" s="271"/>
    </row>
    <row r="39" spans="1:39" s="266" customFormat="1" ht="20.100000000000001" customHeight="1">
      <c r="A39" s="271"/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71"/>
      <c r="AE39" s="271"/>
      <c r="AF39" s="271"/>
      <c r="AG39" s="271"/>
      <c r="AH39" s="271"/>
      <c r="AI39" s="271"/>
      <c r="AJ39" s="271"/>
      <c r="AK39" s="271"/>
      <c r="AL39" s="271"/>
      <c r="AM39" s="271"/>
    </row>
    <row r="40" spans="1:39" s="266" customFormat="1" ht="20.100000000000001" customHeight="1">
      <c r="A40" s="271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71"/>
      <c r="AE40" s="271"/>
      <c r="AF40" s="271"/>
      <c r="AG40" s="271"/>
      <c r="AH40" s="271"/>
      <c r="AI40" s="271"/>
      <c r="AJ40" s="271"/>
      <c r="AK40" s="271"/>
      <c r="AL40" s="271"/>
      <c r="AM40" s="271"/>
    </row>
    <row r="41" spans="1:39" s="266" customFormat="1" ht="20.100000000000001" customHeight="1">
      <c r="A41" s="271"/>
      <c r="B41" s="281"/>
      <c r="C41" s="281"/>
      <c r="D41" s="281"/>
      <c r="E41" s="281"/>
      <c r="F41" s="281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71"/>
      <c r="AE41" s="271"/>
      <c r="AF41" s="271"/>
      <c r="AG41" s="271"/>
      <c r="AH41" s="271"/>
      <c r="AI41" s="271"/>
      <c r="AJ41" s="271"/>
      <c r="AK41" s="271"/>
      <c r="AL41" s="271"/>
      <c r="AM41" s="271"/>
    </row>
    <row r="42" spans="1:39" ht="20.100000000000001" customHeight="1">
      <c r="A42" s="300"/>
      <c r="B42" s="300"/>
      <c r="C42" s="300"/>
      <c r="D42" s="300"/>
      <c r="E42" s="300"/>
      <c r="F42" s="300"/>
      <c r="G42" s="301"/>
      <c r="H42" s="301"/>
      <c r="I42" s="300"/>
      <c r="J42" s="301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0"/>
      <c r="AE42" s="300"/>
      <c r="AF42" s="300"/>
      <c r="AG42" s="300"/>
      <c r="AH42" s="300"/>
      <c r="AI42" s="300"/>
      <c r="AJ42" s="300"/>
      <c r="AK42" s="300"/>
      <c r="AL42" s="300"/>
      <c r="AM42" s="300"/>
    </row>
  </sheetData>
  <mergeCells count="24">
    <mergeCell ref="B31:F32"/>
    <mergeCell ref="B35:F36"/>
    <mergeCell ref="AA31:AC32"/>
    <mergeCell ref="AA35:AC36"/>
    <mergeCell ref="B27:F28"/>
    <mergeCell ref="B29:F30"/>
    <mergeCell ref="AA29:AC30"/>
    <mergeCell ref="B33:F34"/>
    <mergeCell ref="AA33:AC34"/>
    <mergeCell ref="A1:AC2"/>
    <mergeCell ref="W28:Z28"/>
    <mergeCell ref="G27:Z27"/>
    <mergeCell ref="AA27:AC28"/>
    <mergeCell ref="G28:J28"/>
    <mergeCell ref="K28:N28"/>
    <mergeCell ref="O28:R28"/>
    <mergeCell ref="S28:V28"/>
    <mergeCell ref="C26:F26"/>
    <mergeCell ref="C6:F6"/>
    <mergeCell ref="C4:F4"/>
    <mergeCell ref="C20:F20"/>
    <mergeCell ref="C13:F13"/>
    <mergeCell ref="C9:F9"/>
    <mergeCell ref="C7:F7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93" orientation="portrait" r:id="rId1"/>
  <ignoredErrors>
    <ignoredError sqref="B25:B26 B4:B6 B8:B14 B19:B21 B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view="pageBreakPreview" zoomScale="110" zoomScaleSheetLayoutView="110" workbookViewId="0">
      <selection activeCell="I28" sqref="I28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6384" width="9.33203125" style="345"/>
  </cols>
  <sheetData>
    <row r="1" spans="1:9" s="252" customFormat="1" ht="24.95" customHeight="1">
      <c r="A1" s="588" t="s">
        <v>191</v>
      </c>
      <c r="B1" s="588"/>
      <c r="C1" s="588"/>
      <c r="D1" s="588"/>
      <c r="E1" s="588"/>
      <c r="F1" s="588"/>
      <c r="G1" s="588"/>
      <c r="H1" s="588"/>
      <c r="I1" s="588"/>
    </row>
    <row r="2" spans="1:9" s="252" customFormat="1" ht="9.9499999999999993" customHeight="1" thickBot="1">
      <c r="A2" s="589"/>
      <c r="B2" s="589"/>
      <c r="C2" s="589"/>
      <c r="D2" s="589"/>
      <c r="E2" s="589"/>
      <c r="F2" s="589"/>
      <c r="G2" s="589"/>
      <c r="H2" s="589"/>
      <c r="I2" s="589"/>
    </row>
    <row r="3" spans="1:9" s="252" customFormat="1" ht="33.6" customHeight="1">
      <c r="A3" s="595" t="s">
        <v>182</v>
      </c>
      <c r="B3" s="596"/>
      <c r="C3" s="596"/>
      <c r="D3" s="596"/>
      <c r="E3" s="596"/>
      <c r="F3" s="303" t="s">
        <v>70</v>
      </c>
      <c r="G3" s="303" t="s">
        <v>183</v>
      </c>
      <c r="H3" s="304" t="s">
        <v>71</v>
      </c>
      <c r="I3" s="305" t="s">
        <v>184</v>
      </c>
    </row>
    <row r="4" spans="1:9" s="252" customFormat="1" ht="21.75" customHeight="1">
      <c r="A4" s="590" t="s">
        <v>181</v>
      </c>
      <c r="B4" s="593" t="s">
        <v>178</v>
      </c>
      <c r="C4" s="306"/>
      <c r="D4" s="307" t="s">
        <v>216</v>
      </c>
      <c r="E4" s="308"/>
      <c r="F4" s="309" t="s">
        <v>72</v>
      </c>
      <c r="G4" s="310">
        <f>내역서총괄표!H4</f>
        <v>0</v>
      </c>
      <c r="H4" s="311" t="s">
        <v>52</v>
      </c>
      <c r="I4" s="312" t="s">
        <v>52</v>
      </c>
    </row>
    <row r="5" spans="1:9" s="252" customFormat="1" ht="21.75" customHeight="1">
      <c r="A5" s="591"/>
      <c r="B5" s="594"/>
      <c r="C5" s="313"/>
      <c r="D5" s="314" t="s">
        <v>217</v>
      </c>
      <c r="E5" s="315"/>
      <c r="F5" s="316" t="s">
        <v>73</v>
      </c>
      <c r="G5" s="317"/>
      <c r="H5" s="318" t="s">
        <v>52</v>
      </c>
      <c r="I5" s="319" t="s">
        <v>52</v>
      </c>
    </row>
    <row r="6" spans="1:9" s="252" customFormat="1" ht="21.75" customHeight="1">
      <c r="A6" s="591"/>
      <c r="B6" s="594"/>
      <c r="C6" s="313"/>
      <c r="D6" s="314" t="s">
        <v>74</v>
      </c>
      <c r="E6" s="315"/>
      <c r="F6" s="316" t="s">
        <v>75</v>
      </c>
      <c r="G6" s="320"/>
      <c r="H6" s="318" t="s">
        <v>52</v>
      </c>
      <c r="I6" s="319" t="s">
        <v>52</v>
      </c>
    </row>
    <row r="7" spans="1:9" s="252" customFormat="1" ht="21.75" customHeight="1">
      <c r="A7" s="591"/>
      <c r="B7" s="594"/>
      <c r="C7" s="321"/>
      <c r="D7" s="322" t="s">
        <v>218</v>
      </c>
      <c r="E7" s="323"/>
      <c r="F7" s="324" t="s">
        <v>76</v>
      </c>
      <c r="G7" s="325">
        <f>TRUNC((G4+G5+G6),0)</f>
        <v>0</v>
      </c>
      <c r="H7" s="326" t="s">
        <v>52</v>
      </c>
      <c r="I7" s="327" t="s">
        <v>77</v>
      </c>
    </row>
    <row r="8" spans="1:9" s="252" customFormat="1" ht="21.75" customHeight="1">
      <c r="A8" s="591"/>
      <c r="B8" s="593" t="s">
        <v>179</v>
      </c>
      <c r="C8" s="328"/>
      <c r="D8" s="314" t="s">
        <v>219</v>
      </c>
      <c r="E8" s="315"/>
      <c r="F8" s="316" t="s">
        <v>78</v>
      </c>
      <c r="G8" s="317">
        <f>내역서총괄표!G4</f>
        <v>0</v>
      </c>
      <c r="H8" s="318" t="s">
        <v>52</v>
      </c>
      <c r="I8" s="319" t="s">
        <v>52</v>
      </c>
    </row>
    <row r="9" spans="1:9" s="252" customFormat="1" ht="21.75" customHeight="1">
      <c r="A9" s="591"/>
      <c r="B9" s="594"/>
      <c r="C9" s="313"/>
      <c r="D9" s="314" t="s">
        <v>220</v>
      </c>
      <c r="E9" s="315"/>
      <c r="F9" s="316" t="s">
        <v>79</v>
      </c>
      <c r="G9" s="320">
        <f>TRUNC((G8*H9),0)</f>
        <v>0</v>
      </c>
      <c r="H9" s="329">
        <v>0.13800000000000001</v>
      </c>
      <c r="I9" s="319" t="s">
        <v>254</v>
      </c>
    </row>
    <row r="10" spans="1:9" s="252" customFormat="1" ht="21.75" customHeight="1">
      <c r="A10" s="591"/>
      <c r="B10" s="594"/>
      <c r="C10" s="321"/>
      <c r="D10" s="322" t="s">
        <v>218</v>
      </c>
      <c r="E10" s="323"/>
      <c r="F10" s="324" t="s">
        <v>80</v>
      </c>
      <c r="G10" s="325">
        <f>TRUNC((G8+G9),0)</f>
        <v>0</v>
      </c>
      <c r="H10" s="326" t="s">
        <v>52</v>
      </c>
      <c r="I10" s="327" t="s">
        <v>81</v>
      </c>
    </row>
    <row r="11" spans="1:9" s="252" customFormat="1" ht="21.75" customHeight="1">
      <c r="A11" s="591"/>
      <c r="B11" s="593" t="s">
        <v>180</v>
      </c>
      <c r="C11" s="328"/>
      <c r="D11" s="314" t="s">
        <v>221</v>
      </c>
      <c r="E11" s="315"/>
      <c r="F11" s="316" t="s">
        <v>82</v>
      </c>
      <c r="G11" s="317">
        <f>내역서총괄표!I4</f>
        <v>0</v>
      </c>
      <c r="H11" s="318" t="s">
        <v>52</v>
      </c>
      <c r="I11" s="319" t="s">
        <v>52</v>
      </c>
    </row>
    <row r="12" spans="1:9" s="252" customFormat="1" ht="21.75" customHeight="1">
      <c r="A12" s="591"/>
      <c r="B12" s="594"/>
      <c r="C12" s="313"/>
      <c r="D12" s="314" t="s">
        <v>222</v>
      </c>
      <c r="E12" s="315"/>
      <c r="F12" s="316" t="s">
        <v>83</v>
      </c>
      <c r="G12" s="320">
        <f>TRUNC((G10*H12),0)</f>
        <v>0</v>
      </c>
      <c r="H12" s="330">
        <v>3.6999999999999998E-2</v>
      </c>
      <c r="I12" s="319" t="s">
        <v>252</v>
      </c>
    </row>
    <row r="13" spans="1:9" s="252" customFormat="1" ht="21.75" customHeight="1">
      <c r="A13" s="591"/>
      <c r="B13" s="594"/>
      <c r="C13" s="313"/>
      <c r="D13" s="314" t="s">
        <v>223</v>
      </c>
      <c r="E13" s="315"/>
      <c r="F13" s="316" t="s">
        <v>84</v>
      </c>
      <c r="G13" s="320">
        <f>TRUNC((G10*H13),0)</f>
        <v>0</v>
      </c>
      <c r="H13" s="331">
        <v>1.01E-2</v>
      </c>
      <c r="I13" s="319" t="s">
        <v>255</v>
      </c>
    </row>
    <row r="14" spans="1:9" s="252" customFormat="1" ht="21.75" hidden="1" customHeight="1">
      <c r="A14" s="591"/>
      <c r="B14" s="594"/>
      <c r="C14" s="313"/>
      <c r="D14" s="314" t="s">
        <v>224</v>
      </c>
      <c r="E14" s="315"/>
      <c r="F14" s="316" t="s">
        <v>85</v>
      </c>
      <c r="G14" s="320">
        <f>TRUNC((G8*H14),0)</f>
        <v>0</v>
      </c>
      <c r="H14" s="332">
        <v>0</v>
      </c>
      <c r="I14" s="319" t="s">
        <v>256</v>
      </c>
    </row>
    <row r="15" spans="1:9" s="252" customFormat="1" ht="21.75" hidden="1" customHeight="1">
      <c r="A15" s="591"/>
      <c r="B15" s="594"/>
      <c r="C15" s="313"/>
      <c r="D15" s="314" t="s">
        <v>225</v>
      </c>
      <c r="E15" s="315"/>
      <c r="F15" s="316" t="s">
        <v>86</v>
      </c>
      <c r="G15" s="320">
        <f>TRUNC((G8*H15),0)</f>
        <v>0</v>
      </c>
      <c r="H15" s="329">
        <v>0</v>
      </c>
      <c r="I15" s="319" t="s">
        <v>213</v>
      </c>
    </row>
    <row r="16" spans="1:9" s="252" customFormat="1" ht="21.75" hidden="1" customHeight="1">
      <c r="A16" s="591"/>
      <c r="B16" s="594"/>
      <c r="C16" s="313"/>
      <c r="D16" s="314" t="s">
        <v>227</v>
      </c>
      <c r="E16" s="315"/>
      <c r="F16" s="316" t="s">
        <v>87</v>
      </c>
      <c r="G16" s="320">
        <f>TRUNC((G14*H16),0)</f>
        <v>0</v>
      </c>
      <c r="H16" s="331">
        <v>0</v>
      </c>
      <c r="I16" s="319" t="s">
        <v>257</v>
      </c>
    </row>
    <row r="17" spans="1:9" s="252" customFormat="1" ht="21.75" hidden="1" customHeight="1">
      <c r="A17" s="591"/>
      <c r="B17" s="594"/>
      <c r="C17" s="313"/>
      <c r="D17" s="314" t="s">
        <v>226</v>
      </c>
      <c r="E17" s="315"/>
      <c r="F17" s="316" t="s">
        <v>88</v>
      </c>
      <c r="G17" s="320">
        <f>TRUNC((G8*H17),0)</f>
        <v>0</v>
      </c>
      <c r="H17" s="440"/>
      <c r="I17" s="443" t="s">
        <v>261</v>
      </c>
    </row>
    <row r="18" spans="1:9" s="252" customFormat="1" ht="21.75" hidden="1" customHeight="1">
      <c r="A18" s="591"/>
      <c r="B18" s="594"/>
      <c r="C18" s="313"/>
      <c r="D18" s="587"/>
      <c r="E18" s="587"/>
      <c r="F18" s="316"/>
      <c r="G18" s="320"/>
      <c r="H18" s="318"/>
      <c r="I18" s="319"/>
    </row>
    <row r="19" spans="1:9" s="252" customFormat="1" ht="21.75" customHeight="1">
      <c r="A19" s="591"/>
      <c r="B19" s="594"/>
      <c r="C19" s="313"/>
      <c r="D19" s="314" t="s">
        <v>228</v>
      </c>
      <c r="E19" s="315"/>
      <c r="F19" s="316">
        <v>9</v>
      </c>
      <c r="G19" s="320">
        <v>943174</v>
      </c>
      <c r="H19" s="331">
        <v>2.93E-2</v>
      </c>
      <c r="I19" s="319" t="s">
        <v>89</v>
      </c>
    </row>
    <row r="20" spans="1:9" s="252" customFormat="1" ht="21.75" customHeight="1">
      <c r="A20" s="591"/>
      <c r="B20" s="594"/>
      <c r="C20" s="313"/>
      <c r="D20" s="314" t="s">
        <v>229</v>
      </c>
      <c r="E20" s="315"/>
      <c r="F20" s="316">
        <v>10</v>
      </c>
      <c r="G20" s="320">
        <f>TRUNC(((G7+G8+G11)*H20),0)</f>
        <v>0</v>
      </c>
      <c r="H20" s="453">
        <v>8.0000000000000002E-3</v>
      </c>
      <c r="I20" s="452" t="s">
        <v>270</v>
      </c>
    </row>
    <row r="21" spans="1:9" s="252" customFormat="1" ht="21.75" hidden="1" customHeight="1">
      <c r="A21" s="591"/>
      <c r="B21" s="594"/>
      <c r="C21" s="313"/>
      <c r="D21" s="314" t="s">
        <v>230</v>
      </c>
      <c r="E21" s="315"/>
      <c r="F21" s="316" t="s">
        <v>90</v>
      </c>
      <c r="G21" s="320"/>
      <c r="H21" s="318" t="s">
        <v>52</v>
      </c>
      <c r="I21" s="319"/>
    </row>
    <row r="22" spans="1:9" s="252" customFormat="1" ht="21.75" hidden="1" customHeight="1">
      <c r="A22" s="591"/>
      <c r="B22" s="594"/>
      <c r="C22" s="313"/>
      <c r="D22" s="587" t="s">
        <v>91</v>
      </c>
      <c r="E22" s="587"/>
      <c r="F22" s="316" t="s">
        <v>92</v>
      </c>
      <c r="G22" s="320"/>
      <c r="H22" s="318" t="s">
        <v>52</v>
      </c>
      <c r="I22" s="319"/>
    </row>
    <row r="23" spans="1:9" s="252" customFormat="1" ht="21.75" customHeight="1">
      <c r="A23" s="591"/>
      <c r="B23" s="594"/>
      <c r="C23" s="313"/>
      <c r="D23" s="314" t="s">
        <v>231</v>
      </c>
      <c r="E23" s="315"/>
      <c r="F23" s="316">
        <v>11</v>
      </c>
      <c r="G23" s="320">
        <f>TRUNC(((G7+G10)*H23),0)</f>
        <v>0</v>
      </c>
      <c r="H23" s="329">
        <v>8.3000000000000004E-2</v>
      </c>
      <c r="I23" s="319" t="s">
        <v>271</v>
      </c>
    </row>
    <row r="24" spans="1:9" s="252" customFormat="1" ht="21.75" customHeight="1">
      <c r="A24" s="592"/>
      <c r="B24" s="594"/>
      <c r="C24" s="333"/>
      <c r="D24" s="322" t="s">
        <v>218</v>
      </c>
      <c r="E24" s="323"/>
      <c r="F24" s="324" t="s">
        <v>93</v>
      </c>
      <c r="G24" s="438"/>
      <c r="H24" s="326" t="s">
        <v>52</v>
      </c>
      <c r="I24" s="327" t="s">
        <v>275</v>
      </c>
    </row>
    <row r="25" spans="1:9" s="252" customFormat="1" ht="21.75" customHeight="1">
      <c r="A25" s="334" t="s">
        <v>52</v>
      </c>
      <c r="B25" s="323" t="s">
        <v>52</v>
      </c>
      <c r="C25" s="323"/>
      <c r="D25" s="322" t="s">
        <v>232</v>
      </c>
      <c r="E25" s="323"/>
      <c r="F25" s="324" t="s">
        <v>94</v>
      </c>
      <c r="G25" s="438"/>
      <c r="H25" s="326" t="s">
        <v>52</v>
      </c>
      <c r="I25" s="327" t="s">
        <v>95</v>
      </c>
    </row>
    <row r="26" spans="1:9" s="252" customFormat="1" ht="21.75" customHeight="1">
      <c r="A26" s="334" t="s">
        <v>52</v>
      </c>
      <c r="B26" s="323" t="s">
        <v>52</v>
      </c>
      <c r="C26" s="323"/>
      <c r="D26" s="322" t="s">
        <v>233</v>
      </c>
      <c r="E26" s="323"/>
      <c r="F26" s="324" t="s">
        <v>96</v>
      </c>
      <c r="G26" s="325"/>
      <c r="H26" s="335">
        <v>0.06</v>
      </c>
      <c r="I26" s="327" t="s">
        <v>97</v>
      </c>
    </row>
    <row r="27" spans="1:9" s="252" customFormat="1" ht="21.75" customHeight="1">
      <c r="A27" s="334" t="s">
        <v>52</v>
      </c>
      <c r="B27" s="323" t="s">
        <v>52</v>
      </c>
      <c r="C27" s="323"/>
      <c r="D27" s="322" t="s">
        <v>234</v>
      </c>
      <c r="E27" s="323"/>
      <c r="F27" s="324" t="s">
        <v>98</v>
      </c>
      <c r="G27" s="325"/>
      <c r="H27" s="335">
        <v>0.15</v>
      </c>
      <c r="I27" s="327" t="s">
        <v>192</v>
      </c>
    </row>
    <row r="28" spans="1:9" s="252" customFormat="1" ht="21.75" customHeight="1">
      <c r="A28" s="334" t="s">
        <v>52</v>
      </c>
      <c r="B28" s="323" t="s">
        <v>52</v>
      </c>
      <c r="C28" s="323"/>
      <c r="D28" s="322" t="s">
        <v>235</v>
      </c>
      <c r="E28" s="323"/>
      <c r="F28" s="324" t="s">
        <v>99</v>
      </c>
      <c r="G28" s="325"/>
      <c r="H28" s="326" t="s">
        <v>52</v>
      </c>
      <c r="I28" s="327" t="s">
        <v>100</v>
      </c>
    </row>
    <row r="29" spans="1:9" s="252" customFormat="1" ht="21.75" customHeight="1">
      <c r="A29" s="334" t="s">
        <v>52</v>
      </c>
      <c r="B29" s="323" t="s">
        <v>52</v>
      </c>
      <c r="C29" s="323"/>
      <c r="D29" s="322" t="s">
        <v>236</v>
      </c>
      <c r="E29" s="323"/>
      <c r="F29" s="324" t="s">
        <v>101</v>
      </c>
      <c r="G29" s="336"/>
      <c r="H29" s="335">
        <v>0.1</v>
      </c>
      <c r="I29" s="327" t="s">
        <v>102</v>
      </c>
    </row>
    <row r="30" spans="1:9" s="252" customFormat="1" ht="21.75" customHeight="1">
      <c r="A30" s="334"/>
      <c r="B30" s="323"/>
      <c r="C30" s="323"/>
      <c r="D30" s="322" t="s">
        <v>215</v>
      </c>
      <c r="E30" s="337"/>
      <c r="F30" s="324" t="s">
        <v>185</v>
      </c>
      <c r="G30" s="325"/>
      <c r="H30" s="326"/>
      <c r="I30" s="327"/>
    </row>
    <row r="31" spans="1:9" s="252" customFormat="1" ht="21.75" customHeight="1">
      <c r="A31" s="334" t="s">
        <v>52</v>
      </c>
      <c r="B31" s="323" t="s">
        <v>52</v>
      </c>
      <c r="C31" s="323"/>
      <c r="D31" s="322" t="s">
        <v>237</v>
      </c>
      <c r="E31" s="323"/>
      <c r="F31" s="324" t="s">
        <v>186</v>
      </c>
      <c r="G31" s="325"/>
      <c r="H31" s="326" t="s">
        <v>52</v>
      </c>
      <c r="I31" s="327" t="s">
        <v>190</v>
      </c>
    </row>
    <row r="32" spans="1:9" s="252" customFormat="1" ht="21.75" customHeight="1">
      <c r="A32" s="334" t="s">
        <v>52</v>
      </c>
      <c r="B32" s="323" t="s">
        <v>52</v>
      </c>
      <c r="C32" s="323"/>
      <c r="D32" s="322" t="s">
        <v>238</v>
      </c>
      <c r="E32" s="323"/>
      <c r="F32" s="324" t="s">
        <v>187</v>
      </c>
      <c r="G32" s="325"/>
      <c r="H32" s="326" t="s">
        <v>52</v>
      </c>
      <c r="I32" s="327" t="s">
        <v>52</v>
      </c>
    </row>
    <row r="33" spans="1:9" s="252" customFormat="1" ht="21.75" customHeight="1">
      <c r="A33" s="334" t="s">
        <v>52</v>
      </c>
      <c r="B33" s="323" t="s">
        <v>52</v>
      </c>
      <c r="C33" s="323"/>
      <c r="D33" s="322" t="s">
        <v>239</v>
      </c>
      <c r="E33" s="323"/>
      <c r="F33" s="324" t="s">
        <v>188</v>
      </c>
      <c r="G33" s="325"/>
      <c r="H33" s="326" t="s">
        <v>52</v>
      </c>
      <c r="I33" s="327" t="s">
        <v>52</v>
      </c>
    </row>
    <row r="34" spans="1:9" s="252" customFormat="1" ht="21.75" customHeight="1" thickBot="1">
      <c r="A34" s="338" t="s">
        <v>52</v>
      </c>
      <c r="B34" s="339" t="s">
        <v>52</v>
      </c>
      <c r="C34" s="339"/>
      <c r="D34" s="340" t="s">
        <v>240</v>
      </c>
      <c r="E34" s="339"/>
      <c r="F34" s="341" t="s">
        <v>189</v>
      </c>
      <c r="G34" s="342"/>
      <c r="H34" s="343" t="s">
        <v>52</v>
      </c>
      <c r="I34" s="344" t="s">
        <v>241</v>
      </c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17 F21:F22 F24:F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9"/>
  <sheetViews>
    <sheetView view="pageBreakPreview" zoomScaleSheetLayoutView="100" workbookViewId="0">
      <selection activeCell="F19" sqref="F19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6384" width="9.33203125" style="345"/>
  </cols>
  <sheetData>
    <row r="1" spans="1:10" s="252" customFormat="1" ht="24.95" customHeight="1">
      <c r="A1" s="597" t="s">
        <v>193</v>
      </c>
      <c r="B1" s="597"/>
      <c r="C1" s="597"/>
      <c r="D1" s="597"/>
      <c r="E1" s="597"/>
      <c r="F1" s="597"/>
      <c r="G1" s="597"/>
      <c r="H1" s="597"/>
      <c r="I1" s="597"/>
      <c r="J1" s="597"/>
    </row>
    <row r="2" spans="1:10" s="252" customFormat="1" ht="9.9499999999999993" customHeight="1" thickBot="1">
      <c r="A2" s="598"/>
      <c r="B2" s="598"/>
      <c r="C2" s="598"/>
      <c r="D2" s="598"/>
      <c r="E2" s="598"/>
      <c r="F2" s="598"/>
      <c r="G2" s="598"/>
      <c r="H2" s="598"/>
      <c r="I2" s="598"/>
      <c r="J2" s="598"/>
    </row>
    <row r="3" spans="1:10" s="252" customFormat="1" ht="24" customHeight="1">
      <c r="A3" s="346" t="s">
        <v>48</v>
      </c>
      <c r="B3" s="347" t="s">
        <v>194</v>
      </c>
      <c r="C3" s="347" t="s">
        <v>195</v>
      </c>
      <c r="D3" s="347" t="s">
        <v>196</v>
      </c>
      <c r="E3" s="347" t="s">
        <v>49</v>
      </c>
      <c r="F3" s="347" t="s">
        <v>197</v>
      </c>
      <c r="G3" s="347" t="s">
        <v>50</v>
      </c>
      <c r="H3" s="347" t="s">
        <v>51</v>
      </c>
      <c r="I3" s="347" t="s">
        <v>198</v>
      </c>
      <c r="J3" s="348" t="s">
        <v>199</v>
      </c>
    </row>
    <row r="4" spans="1:10" s="252" customFormat="1" ht="24" customHeight="1">
      <c r="A4" s="349">
        <v>1</v>
      </c>
      <c r="B4" s="350" t="s">
        <v>202</v>
      </c>
      <c r="C4" s="350" t="s">
        <v>52</v>
      </c>
      <c r="D4" s="351"/>
      <c r="E4" s="352" t="s">
        <v>52</v>
      </c>
      <c r="F4" s="353">
        <f>G4+H4+I4</f>
        <v>0</v>
      </c>
      <c r="G4" s="353">
        <f>G5+G6</f>
        <v>0</v>
      </c>
      <c r="H4" s="353">
        <f>H5+H6</f>
        <v>0</v>
      </c>
      <c r="I4" s="353">
        <f>I5+I6</f>
        <v>0</v>
      </c>
      <c r="J4" s="354" t="s">
        <v>52</v>
      </c>
    </row>
    <row r="5" spans="1:10" s="252" customFormat="1" ht="24" customHeight="1">
      <c r="A5" s="349">
        <v>2</v>
      </c>
      <c r="B5" s="350" t="s">
        <v>248</v>
      </c>
      <c r="C5" s="350"/>
      <c r="D5" s="351"/>
      <c r="E5" s="352"/>
      <c r="F5" s="353">
        <f>G5+H5+I5</f>
        <v>0</v>
      </c>
      <c r="G5" s="353">
        <f>내역서!L5</f>
        <v>0</v>
      </c>
      <c r="H5" s="353">
        <f>내역서!N5</f>
        <v>0</v>
      </c>
      <c r="I5" s="353">
        <f>내역서!P5</f>
        <v>0</v>
      </c>
      <c r="J5" s="354"/>
    </row>
    <row r="6" spans="1:10" s="252" customFormat="1" ht="24" customHeight="1">
      <c r="A6" s="349">
        <v>3</v>
      </c>
      <c r="B6" s="350" t="s">
        <v>53</v>
      </c>
      <c r="C6" s="350"/>
      <c r="D6" s="351"/>
      <c r="E6" s="352"/>
      <c r="F6" s="353">
        <f>G6+H6+I6</f>
        <v>0</v>
      </c>
      <c r="G6" s="353">
        <f>내역서!L17</f>
        <v>0</v>
      </c>
      <c r="H6" s="353">
        <f>내역서!N17</f>
        <v>0</v>
      </c>
      <c r="I6" s="353">
        <f>내역서!P17</f>
        <v>0</v>
      </c>
      <c r="J6" s="354"/>
    </row>
    <row r="7" spans="1:10" s="252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2" customFormat="1" ht="24" customHeight="1">
      <c r="A8" s="355" t="s">
        <v>52</v>
      </c>
      <c r="B8" s="350" t="s">
        <v>54</v>
      </c>
      <c r="C8" s="350" t="s">
        <v>52</v>
      </c>
      <c r="D8" s="356">
        <v>13.8</v>
      </c>
      <c r="E8" s="352" t="s">
        <v>55</v>
      </c>
      <c r="F8" s="353">
        <f>TRUNC((G4*D8/100),0)</f>
        <v>0</v>
      </c>
      <c r="G8" s="357"/>
      <c r="H8" s="357"/>
      <c r="I8" s="357"/>
      <c r="J8" s="354" t="s">
        <v>52</v>
      </c>
    </row>
    <row r="9" spans="1:10" s="252" customFormat="1" ht="24" customHeight="1">
      <c r="A9" s="355" t="s">
        <v>52</v>
      </c>
      <c r="B9" s="350" t="s">
        <v>56</v>
      </c>
      <c r="C9" s="350" t="s">
        <v>52</v>
      </c>
      <c r="D9" s="358">
        <v>3.7</v>
      </c>
      <c r="E9" s="352" t="s">
        <v>55</v>
      </c>
      <c r="F9" s="353">
        <f>TRUNC(((G4+F8)*D9/100),0)</f>
        <v>0</v>
      </c>
      <c r="G9" s="357"/>
      <c r="H9" s="357"/>
      <c r="I9" s="357"/>
      <c r="J9" s="354" t="s">
        <v>52</v>
      </c>
    </row>
    <row r="10" spans="1:10" s="252" customFormat="1" ht="24" customHeight="1">
      <c r="A10" s="355" t="s">
        <v>52</v>
      </c>
      <c r="B10" s="350" t="s">
        <v>57</v>
      </c>
      <c r="C10" s="350" t="s">
        <v>52</v>
      </c>
      <c r="D10" s="358">
        <v>1.01</v>
      </c>
      <c r="E10" s="352" t="s">
        <v>55</v>
      </c>
      <c r="F10" s="353">
        <f>TRUNC(((G4+F8)*D10/100),0)</f>
        <v>0</v>
      </c>
      <c r="G10" s="357"/>
      <c r="H10" s="357"/>
      <c r="I10" s="357"/>
      <c r="J10" s="354" t="s">
        <v>52</v>
      </c>
    </row>
    <row r="11" spans="1:10" s="252" customFormat="1" ht="24" hidden="1" customHeight="1">
      <c r="A11" s="475" t="s">
        <v>52</v>
      </c>
      <c r="B11" s="476" t="s">
        <v>58</v>
      </c>
      <c r="C11" s="476" t="s">
        <v>52</v>
      </c>
      <c r="D11" s="477">
        <v>0</v>
      </c>
      <c r="E11" s="478" t="s">
        <v>55</v>
      </c>
      <c r="F11" s="479">
        <f>TRUNC(((G4)*D11/100),0)</f>
        <v>0</v>
      </c>
      <c r="G11" s="480"/>
      <c r="H11" s="480"/>
      <c r="I11" s="480"/>
      <c r="J11" s="481" t="s">
        <v>52</v>
      </c>
    </row>
    <row r="12" spans="1:10" s="252" customFormat="1" ht="24" hidden="1" customHeight="1">
      <c r="A12" s="475" t="s">
        <v>52</v>
      </c>
      <c r="B12" s="476" t="s">
        <v>59</v>
      </c>
      <c r="C12" s="476" t="s">
        <v>52</v>
      </c>
      <c r="D12" s="482">
        <v>0</v>
      </c>
      <c r="E12" s="478" t="s">
        <v>55</v>
      </c>
      <c r="F12" s="479">
        <f>TRUNC(((G4)*D12/100),0)</f>
        <v>0</v>
      </c>
      <c r="G12" s="480"/>
      <c r="H12" s="480"/>
      <c r="I12" s="480"/>
      <c r="J12" s="481" t="s">
        <v>52</v>
      </c>
    </row>
    <row r="13" spans="1:10" s="425" customFormat="1" ht="24" hidden="1" customHeight="1">
      <c r="A13" s="475" t="s">
        <v>52</v>
      </c>
      <c r="B13" s="476" t="s">
        <v>60</v>
      </c>
      <c r="C13" s="476" t="s">
        <v>52</v>
      </c>
      <c r="D13" s="483">
        <v>0</v>
      </c>
      <c r="E13" s="478" t="s">
        <v>55</v>
      </c>
      <c r="F13" s="479">
        <f>TRUNC(((F11)*D13/100),0)</f>
        <v>0</v>
      </c>
      <c r="G13" s="480"/>
      <c r="H13" s="480"/>
      <c r="I13" s="480"/>
      <c r="J13" s="481" t="s">
        <v>52</v>
      </c>
    </row>
    <row r="14" spans="1:10" s="252" customFormat="1" ht="24" hidden="1" customHeight="1">
      <c r="A14" s="355" t="s">
        <v>52</v>
      </c>
      <c r="B14" s="441" t="s">
        <v>259</v>
      </c>
      <c r="C14" s="350" t="s">
        <v>52</v>
      </c>
      <c r="D14" s="358">
        <v>0</v>
      </c>
      <c r="E14" s="352" t="s">
        <v>55</v>
      </c>
      <c r="F14" s="353">
        <f>TRUNC(((G4)*D14/100),0)</f>
        <v>0</v>
      </c>
      <c r="G14" s="357"/>
      <c r="H14" s="357"/>
      <c r="I14" s="357"/>
      <c r="J14" s="354" t="s">
        <v>52</v>
      </c>
    </row>
    <row r="15" spans="1:10" s="442" customFormat="1" ht="24" hidden="1" customHeight="1">
      <c r="A15" s="448"/>
      <c r="B15" s="451"/>
      <c r="C15" s="444"/>
      <c r="D15" s="450"/>
      <c r="E15" s="445"/>
      <c r="F15" s="446"/>
      <c r="G15" s="449"/>
      <c r="H15" s="449"/>
      <c r="I15" s="449"/>
      <c r="J15" s="447"/>
    </row>
    <row r="16" spans="1:10" s="252" customFormat="1" ht="24" customHeight="1">
      <c r="A16" s="475" t="s">
        <v>52</v>
      </c>
      <c r="B16" s="476" t="s">
        <v>61</v>
      </c>
      <c r="C16" s="476" t="s">
        <v>52</v>
      </c>
      <c r="D16" s="483">
        <v>2.93</v>
      </c>
      <c r="E16" s="478" t="s">
        <v>55</v>
      </c>
      <c r="F16" s="479">
        <v>943174</v>
      </c>
      <c r="G16" s="480"/>
      <c r="H16" s="480"/>
      <c r="I16" s="480"/>
      <c r="J16" s="481" t="s">
        <v>52</v>
      </c>
    </row>
    <row r="17" spans="1:10" s="425" customFormat="1" ht="24" customHeight="1">
      <c r="A17" s="355" t="s">
        <v>52</v>
      </c>
      <c r="B17" s="441" t="s">
        <v>260</v>
      </c>
      <c r="C17" s="350" t="s">
        <v>52</v>
      </c>
      <c r="D17" s="358">
        <v>0.8</v>
      </c>
      <c r="E17" s="352" t="s">
        <v>55</v>
      </c>
      <c r="F17" s="353">
        <f>TRUNC(((F4)*D17/100),0)</f>
        <v>0</v>
      </c>
      <c r="G17" s="357"/>
      <c r="H17" s="357"/>
      <c r="I17" s="357"/>
      <c r="J17" s="354" t="s">
        <v>52</v>
      </c>
    </row>
    <row r="18" spans="1:10" s="252" customFormat="1" ht="24" customHeight="1">
      <c r="A18" s="355" t="s">
        <v>52</v>
      </c>
      <c r="B18" s="350" t="s">
        <v>62</v>
      </c>
      <c r="C18" s="350" t="s">
        <v>52</v>
      </c>
      <c r="D18" s="356">
        <v>8.3000000000000007</v>
      </c>
      <c r="E18" s="352" t="s">
        <v>55</v>
      </c>
      <c r="F18" s="353">
        <f>TRUNC(((H4+G4+F8)*D18/100),0)</f>
        <v>0</v>
      </c>
      <c r="G18" s="357"/>
      <c r="H18" s="357"/>
      <c r="I18" s="357"/>
      <c r="J18" s="354" t="s">
        <v>52</v>
      </c>
    </row>
    <row r="19" spans="1:10" s="252" customFormat="1" ht="24" customHeight="1">
      <c r="A19" s="355" t="s">
        <v>52</v>
      </c>
      <c r="B19" s="350" t="s">
        <v>63</v>
      </c>
      <c r="C19" s="350" t="s">
        <v>52</v>
      </c>
      <c r="D19" s="351"/>
      <c r="E19" s="352" t="s">
        <v>52</v>
      </c>
      <c r="F19" s="439"/>
      <c r="G19" s="357"/>
      <c r="H19" s="357"/>
      <c r="I19" s="357"/>
      <c r="J19" s="354" t="s">
        <v>52</v>
      </c>
    </row>
    <row r="20" spans="1:10" s="252" customFormat="1" ht="24" customHeight="1">
      <c r="A20" s="355" t="s">
        <v>52</v>
      </c>
      <c r="B20" s="350" t="s">
        <v>64</v>
      </c>
      <c r="C20" s="350" t="s">
        <v>52</v>
      </c>
      <c r="D20" s="359">
        <v>6</v>
      </c>
      <c r="E20" s="352" t="s">
        <v>55</v>
      </c>
      <c r="F20" s="353"/>
      <c r="G20" s="357"/>
      <c r="H20" s="357"/>
      <c r="I20" s="357"/>
      <c r="J20" s="354" t="s">
        <v>52</v>
      </c>
    </row>
    <row r="21" spans="1:10" s="252" customFormat="1" ht="24" customHeight="1">
      <c r="A21" s="355" t="s">
        <v>52</v>
      </c>
      <c r="B21" s="350" t="s">
        <v>65</v>
      </c>
      <c r="C21" s="350" t="s">
        <v>52</v>
      </c>
      <c r="D21" s="359">
        <v>15</v>
      </c>
      <c r="E21" s="352" t="s">
        <v>55</v>
      </c>
      <c r="F21" s="353"/>
      <c r="G21" s="357"/>
      <c r="H21" s="357"/>
      <c r="I21" s="357"/>
      <c r="J21" s="360"/>
    </row>
    <row r="22" spans="1:10" s="252" customFormat="1" ht="24" customHeight="1">
      <c r="A22" s="355" t="s">
        <v>52</v>
      </c>
      <c r="B22" s="350" t="s">
        <v>66</v>
      </c>
      <c r="C22" s="350" t="s">
        <v>52</v>
      </c>
      <c r="D22" s="351"/>
      <c r="E22" s="352" t="s">
        <v>52</v>
      </c>
      <c r="F22" s="353"/>
      <c r="G22" s="357"/>
      <c r="H22" s="357"/>
      <c r="I22" s="357"/>
      <c r="J22" s="354" t="s">
        <v>52</v>
      </c>
    </row>
    <row r="23" spans="1:10" s="252" customFormat="1" ht="24" customHeight="1">
      <c r="A23" s="355" t="s">
        <v>52</v>
      </c>
      <c r="B23" s="350" t="s">
        <v>67</v>
      </c>
      <c r="C23" s="350" t="s">
        <v>52</v>
      </c>
      <c r="D23" s="359">
        <v>10</v>
      </c>
      <c r="E23" s="352" t="s">
        <v>55</v>
      </c>
      <c r="F23" s="353"/>
      <c r="G23" s="357"/>
      <c r="H23" s="357"/>
      <c r="I23" s="357"/>
      <c r="J23" s="354" t="s">
        <v>52</v>
      </c>
    </row>
    <row r="24" spans="1:10" s="252" customFormat="1" ht="24" customHeight="1">
      <c r="A24" s="355"/>
      <c r="B24" s="350" t="s">
        <v>214</v>
      </c>
      <c r="C24" s="350"/>
      <c r="D24" s="351"/>
      <c r="E24" s="352"/>
      <c r="F24" s="353"/>
      <c r="G24" s="357"/>
      <c r="H24" s="357"/>
      <c r="I24" s="357"/>
      <c r="J24" s="354"/>
    </row>
    <row r="25" spans="1:10" s="252" customFormat="1" ht="24" customHeight="1">
      <c r="A25" s="355" t="s">
        <v>52</v>
      </c>
      <c r="B25" s="350" t="s">
        <v>68</v>
      </c>
      <c r="C25" s="350" t="s">
        <v>52</v>
      </c>
      <c r="D25" s="351"/>
      <c r="E25" s="352" t="s">
        <v>52</v>
      </c>
      <c r="F25" s="353"/>
      <c r="G25" s="357"/>
      <c r="H25" s="357"/>
      <c r="I25" s="357"/>
      <c r="J25" s="354" t="s">
        <v>52</v>
      </c>
    </row>
    <row r="26" spans="1:10" s="252" customFormat="1" ht="24" customHeight="1" thickBot="1">
      <c r="A26" s="361" t="s">
        <v>52</v>
      </c>
      <c r="B26" s="362" t="s">
        <v>69</v>
      </c>
      <c r="C26" s="362" t="s">
        <v>52</v>
      </c>
      <c r="D26" s="363"/>
      <c r="E26" s="364" t="s">
        <v>52</v>
      </c>
      <c r="F26" s="365"/>
      <c r="G26" s="366"/>
      <c r="H26" s="366"/>
      <c r="I26" s="366"/>
      <c r="J26" s="367" t="s">
        <v>242</v>
      </c>
    </row>
    <row r="27" spans="1:10" ht="20.100000000000001" customHeight="1"/>
    <row r="29" spans="1:10">
      <c r="G29" s="469" t="s">
        <v>262</v>
      </c>
      <c r="H29" s="470">
        <v>2769</v>
      </c>
      <c r="I29" s="472">
        <v>3333</v>
      </c>
      <c r="J29" s="474">
        <f>H29/I29</f>
        <v>0.83078307830783082</v>
      </c>
    </row>
    <row r="30" spans="1:10" ht="20.100000000000001" customHeight="1">
      <c r="G30" s="469" t="s">
        <v>263</v>
      </c>
      <c r="H30" s="470">
        <v>6572</v>
      </c>
      <c r="I30" s="472">
        <v>1666</v>
      </c>
      <c r="J30" s="474">
        <f t="shared" ref="J30:J38" si="0">H30/I30</f>
        <v>3.9447779111644659</v>
      </c>
    </row>
    <row r="31" spans="1:10">
      <c r="G31" s="469" t="s">
        <v>258</v>
      </c>
      <c r="H31" s="470">
        <v>13830</v>
      </c>
      <c r="I31" s="472">
        <v>1266</v>
      </c>
      <c r="J31" s="474">
        <f t="shared" si="0"/>
        <v>10.924170616113743</v>
      </c>
    </row>
    <row r="32" spans="1:10">
      <c r="G32" s="469" t="s">
        <v>264</v>
      </c>
      <c r="H32" s="470">
        <v>6032</v>
      </c>
      <c r="I32" s="473">
        <v>600</v>
      </c>
      <c r="J32" s="474">
        <f t="shared" si="0"/>
        <v>10.053333333333333</v>
      </c>
    </row>
    <row r="33" spans="7:10">
      <c r="G33" s="469" t="s">
        <v>262</v>
      </c>
      <c r="H33" s="470">
        <v>8865</v>
      </c>
      <c r="I33" s="472">
        <v>3333</v>
      </c>
      <c r="J33" s="474">
        <f t="shared" si="0"/>
        <v>2.6597659765976598</v>
      </c>
    </row>
    <row r="34" spans="7:10">
      <c r="G34" s="469" t="s">
        <v>263</v>
      </c>
      <c r="H34" s="470">
        <v>3691</v>
      </c>
      <c r="I34" s="472">
        <v>1666</v>
      </c>
      <c r="J34" s="474">
        <f t="shared" si="0"/>
        <v>2.215486194477791</v>
      </c>
    </row>
    <row r="35" spans="7:10">
      <c r="G35" s="469" t="s">
        <v>263</v>
      </c>
      <c r="H35" s="471">
        <v>820</v>
      </c>
      <c r="I35" s="472">
        <v>2000</v>
      </c>
      <c r="J35" s="474">
        <f t="shared" si="0"/>
        <v>0.41</v>
      </c>
    </row>
    <row r="36" spans="7:10">
      <c r="G36" s="469" t="s">
        <v>264</v>
      </c>
      <c r="H36" s="471">
        <v>77</v>
      </c>
      <c r="I36" s="473">
        <v>720</v>
      </c>
      <c r="J36" s="474">
        <f t="shared" si="0"/>
        <v>0.10694444444444444</v>
      </c>
    </row>
    <row r="37" spans="7:10">
      <c r="G37" s="469" t="s">
        <v>262</v>
      </c>
      <c r="H37" s="470">
        <v>1296</v>
      </c>
      <c r="I37" s="472">
        <v>4000</v>
      </c>
      <c r="J37" s="474">
        <f t="shared" si="0"/>
        <v>0.32400000000000001</v>
      </c>
    </row>
    <row r="38" spans="7:10">
      <c r="G38" s="469" t="s">
        <v>263</v>
      </c>
      <c r="H38" s="471">
        <v>660</v>
      </c>
      <c r="I38" s="472">
        <v>2000</v>
      </c>
      <c r="J38" s="474">
        <f t="shared" si="0"/>
        <v>0.33</v>
      </c>
    </row>
    <row r="39" spans="7:10">
      <c r="G39" s="454"/>
      <c r="H39" s="454"/>
      <c r="I39" s="454"/>
      <c r="J39" s="474">
        <f>SUM(J29:J38)</f>
        <v>31.799261554439269</v>
      </c>
    </row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8"/>
  <sheetViews>
    <sheetView view="pageBreakPreview" zoomScale="130" zoomScaleSheetLayoutView="130" workbookViewId="0">
      <selection activeCell="G7" sqref="G7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599" t="s">
        <v>200</v>
      </c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599"/>
    </row>
    <row r="2" spans="2:24" ht="19.5" customHeight="1">
      <c r="B2" s="600" t="s">
        <v>159</v>
      </c>
      <c r="C2" s="600" t="s">
        <v>107</v>
      </c>
      <c r="D2" s="600"/>
      <c r="E2" s="600"/>
      <c r="F2" s="600"/>
      <c r="G2" s="600" t="s">
        <v>155</v>
      </c>
      <c r="H2" s="600" t="s">
        <v>19</v>
      </c>
      <c r="I2" s="600" t="s">
        <v>23</v>
      </c>
      <c r="J2" s="600"/>
      <c r="K2" s="600" t="s">
        <v>245</v>
      </c>
      <c r="L2" s="600"/>
      <c r="M2" s="600" t="s">
        <v>244</v>
      </c>
      <c r="N2" s="600"/>
      <c r="O2" s="600" t="s">
        <v>201</v>
      </c>
      <c r="P2" s="600"/>
      <c r="Q2" s="600" t="s">
        <v>20</v>
      </c>
    </row>
    <row r="3" spans="2:24" ht="19.5" customHeight="1">
      <c r="B3" s="600"/>
      <c r="C3" s="387" t="s">
        <v>194</v>
      </c>
      <c r="D3" s="387" t="s">
        <v>21</v>
      </c>
      <c r="E3" s="387" t="s">
        <v>2</v>
      </c>
      <c r="F3" s="387" t="s">
        <v>22</v>
      </c>
      <c r="G3" s="600"/>
      <c r="H3" s="600"/>
      <c r="I3" s="387" t="s">
        <v>203</v>
      </c>
      <c r="J3" s="387" t="s">
        <v>183</v>
      </c>
      <c r="K3" s="387" t="s">
        <v>204</v>
      </c>
      <c r="L3" s="387" t="s">
        <v>205</v>
      </c>
      <c r="M3" s="387" t="s">
        <v>204</v>
      </c>
      <c r="N3" s="387" t="s">
        <v>205</v>
      </c>
      <c r="O3" s="387" t="s">
        <v>206</v>
      </c>
      <c r="P3" s="387" t="s">
        <v>205</v>
      </c>
      <c r="Q3" s="600"/>
      <c r="S3" s="408"/>
      <c r="T3" s="407"/>
      <c r="U3" s="407"/>
      <c r="V3" s="407"/>
      <c r="W3" s="407"/>
      <c r="X3" s="407"/>
    </row>
    <row r="4" spans="2:24" ht="19.5" customHeight="1">
      <c r="B4" s="369" t="s">
        <v>247</v>
      </c>
      <c r="C4" s="370" t="str">
        <f>설계설명서!H4</f>
        <v>2022년 버스정류소 정차면 도색공사</v>
      </c>
      <c r="D4" s="371"/>
      <c r="E4" s="371"/>
      <c r="F4" s="371"/>
      <c r="G4" s="371"/>
      <c r="H4" s="371"/>
      <c r="I4" s="371"/>
      <c r="J4" s="372"/>
      <c r="K4" s="371"/>
      <c r="L4" s="417"/>
      <c r="M4" s="371"/>
      <c r="N4" s="417"/>
      <c r="O4" s="371"/>
      <c r="P4" s="372"/>
      <c r="Q4" s="371"/>
      <c r="S4" s="407"/>
      <c r="T4" s="407"/>
      <c r="U4" s="407"/>
      <c r="V4" s="407"/>
      <c r="W4" s="407"/>
      <c r="X4" s="407"/>
    </row>
    <row r="5" spans="2:24" ht="19.5" customHeight="1">
      <c r="B5" s="371">
        <v>1</v>
      </c>
      <c r="C5" s="370" t="s">
        <v>243</v>
      </c>
      <c r="D5" s="371"/>
      <c r="E5" s="371"/>
      <c r="F5" s="371"/>
      <c r="G5" s="371"/>
      <c r="H5" s="371"/>
      <c r="I5" s="371"/>
      <c r="J5" s="372"/>
      <c r="K5" s="371"/>
      <c r="L5" s="372"/>
      <c r="M5" s="371"/>
      <c r="N5" s="417"/>
      <c r="O5" s="371"/>
      <c r="P5" s="417"/>
      <c r="Q5" s="371"/>
      <c r="S5" s="407"/>
      <c r="T5" s="407"/>
      <c r="U5" s="407"/>
      <c r="V5" s="407"/>
      <c r="W5" s="407"/>
      <c r="X5" s="407"/>
    </row>
    <row r="6" spans="2:24" s="454" customFormat="1" ht="19.5" customHeight="1">
      <c r="B6" s="373"/>
      <c r="C6" s="428" t="s">
        <v>250</v>
      </c>
      <c r="D6" s="429" t="s">
        <v>10</v>
      </c>
      <c r="E6" s="429" t="s">
        <v>9</v>
      </c>
      <c r="F6" s="429" t="s">
        <v>7</v>
      </c>
      <c r="G6" s="433">
        <v>929</v>
      </c>
      <c r="H6" s="501" t="s">
        <v>118</v>
      </c>
      <c r="I6" s="430"/>
      <c r="J6" s="430"/>
      <c r="K6" s="431"/>
      <c r="L6" s="431"/>
      <c r="M6" s="431"/>
      <c r="N6" s="431"/>
      <c r="O6" s="431"/>
      <c r="P6" s="431"/>
      <c r="Q6" s="432"/>
      <c r="S6" s="407"/>
      <c r="T6" s="407"/>
      <c r="U6" s="407"/>
      <c r="V6" s="407"/>
      <c r="W6" s="407"/>
      <c r="X6" s="407"/>
    </row>
    <row r="7" spans="2:24" ht="19.5" customHeight="1">
      <c r="B7" s="373"/>
      <c r="C7" s="374" t="s">
        <v>284</v>
      </c>
      <c r="D7" s="375"/>
      <c r="E7" s="375" t="s">
        <v>283</v>
      </c>
      <c r="F7" s="375" t="s">
        <v>279</v>
      </c>
      <c r="G7" s="433">
        <v>1515</v>
      </c>
      <c r="H7" s="501" t="s">
        <v>118</v>
      </c>
      <c r="I7" s="430"/>
      <c r="J7" s="430"/>
      <c r="K7" s="431"/>
      <c r="L7" s="431"/>
      <c r="M7" s="431"/>
      <c r="N7" s="431"/>
      <c r="O7" s="431"/>
      <c r="P7" s="431"/>
      <c r="Q7" s="378"/>
      <c r="S7" s="407"/>
      <c r="T7" s="407"/>
      <c r="U7" s="407"/>
      <c r="V7" s="407"/>
      <c r="W7" s="407"/>
      <c r="X7" s="407"/>
    </row>
    <row r="8" spans="2:24" ht="19.5" customHeight="1">
      <c r="B8" s="373"/>
      <c r="C8" s="374" t="s">
        <v>285</v>
      </c>
      <c r="D8" s="375"/>
      <c r="E8" s="375" t="s">
        <v>283</v>
      </c>
      <c r="F8" s="375" t="s">
        <v>279</v>
      </c>
      <c r="G8" s="433">
        <v>462</v>
      </c>
      <c r="H8" s="501" t="s">
        <v>118</v>
      </c>
      <c r="I8" s="430"/>
      <c r="J8" s="430"/>
      <c r="K8" s="431"/>
      <c r="L8" s="431"/>
      <c r="M8" s="431"/>
      <c r="N8" s="431"/>
      <c r="O8" s="431"/>
      <c r="P8" s="431"/>
      <c r="Q8" s="378"/>
      <c r="S8" s="407"/>
      <c r="T8" s="407"/>
      <c r="U8" s="407"/>
      <c r="V8" s="407"/>
      <c r="W8" s="407"/>
      <c r="X8" s="407"/>
    </row>
    <row r="9" spans="2:24" ht="19.5" customHeight="1">
      <c r="B9" s="373"/>
      <c r="C9" s="374" t="s">
        <v>250</v>
      </c>
      <c r="D9" s="375" t="s">
        <v>10</v>
      </c>
      <c r="E9" s="375" t="s">
        <v>251</v>
      </c>
      <c r="F9" s="375" t="s">
        <v>7</v>
      </c>
      <c r="G9" s="379">
        <v>1416</v>
      </c>
      <c r="H9" s="388" t="s">
        <v>118</v>
      </c>
      <c r="I9" s="376"/>
      <c r="J9" s="376"/>
      <c r="K9" s="377"/>
      <c r="L9" s="377"/>
      <c r="M9" s="377"/>
      <c r="N9" s="377"/>
      <c r="O9" s="377"/>
      <c r="P9" s="377"/>
      <c r="Q9" s="378"/>
      <c r="S9" s="407"/>
      <c r="T9" s="407"/>
      <c r="U9" s="407"/>
      <c r="V9" s="407"/>
      <c r="W9" s="407"/>
      <c r="X9" s="407"/>
    </row>
    <row r="10" spans="2:24" s="454" customFormat="1" ht="19.5" customHeight="1">
      <c r="B10" s="373"/>
      <c r="C10" s="428" t="s">
        <v>284</v>
      </c>
      <c r="D10" s="429"/>
      <c r="E10" s="429" t="s">
        <v>286</v>
      </c>
      <c r="F10" s="429" t="s">
        <v>279</v>
      </c>
      <c r="G10" s="433">
        <v>2310</v>
      </c>
      <c r="H10" s="501" t="s">
        <v>118</v>
      </c>
      <c r="I10" s="430"/>
      <c r="J10" s="430"/>
      <c r="K10" s="431"/>
      <c r="L10" s="431"/>
      <c r="M10" s="431"/>
      <c r="N10" s="431"/>
      <c r="O10" s="431"/>
      <c r="P10" s="431"/>
      <c r="Q10" s="432"/>
      <c r="S10" s="407"/>
      <c r="T10" s="407"/>
      <c r="U10" s="407"/>
      <c r="V10" s="407"/>
      <c r="W10" s="407"/>
      <c r="X10" s="407"/>
    </row>
    <row r="11" spans="2:24" s="454" customFormat="1" ht="19.5" customHeight="1">
      <c r="B11" s="373"/>
      <c r="C11" s="428" t="s">
        <v>285</v>
      </c>
      <c r="D11" s="429"/>
      <c r="E11" s="429" t="s">
        <v>286</v>
      </c>
      <c r="F11" s="429" t="s">
        <v>279</v>
      </c>
      <c r="G11" s="433">
        <v>648</v>
      </c>
      <c r="H11" s="501" t="s">
        <v>118</v>
      </c>
      <c r="I11" s="430"/>
      <c r="J11" s="430"/>
      <c r="K11" s="431"/>
      <c r="L11" s="431"/>
      <c r="M11" s="431"/>
      <c r="N11" s="431"/>
      <c r="O11" s="431"/>
      <c r="P11" s="431"/>
      <c r="Q11" s="432"/>
      <c r="S11" s="407"/>
      <c r="T11" s="407"/>
      <c r="U11" s="407"/>
      <c r="V11" s="407"/>
      <c r="W11" s="407"/>
      <c r="X11" s="407"/>
    </row>
    <row r="12" spans="2:24" s="454" customFormat="1" ht="19.5" customHeight="1">
      <c r="B12" s="373"/>
      <c r="C12" s="428" t="s">
        <v>288</v>
      </c>
      <c r="D12" s="429"/>
      <c r="E12" s="429" t="s">
        <v>4</v>
      </c>
      <c r="F12" s="429" t="s">
        <v>6</v>
      </c>
      <c r="G12" s="433">
        <v>58</v>
      </c>
      <c r="H12" s="502" t="s">
        <v>118</v>
      </c>
      <c r="I12" s="430"/>
      <c r="J12" s="430"/>
      <c r="K12" s="431"/>
      <c r="L12" s="431"/>
      <c r="M12" s="431"/>
      <c r="N12" s="431"/>
      <c r="O12" s="431"/>
      <c r="P12" s="431"/>
      <c r="Q12" s="432"/>
      <c r="S12" s="407"/>
      <c r="T12" s="407"/>
      <c r="U12" s="407"/>
      <c r="V12" s="407"/>
      <c r="W12" s="407"/>
      <c r="X12" s="407"/>
    </row>
    <row r="13" spans="2:24" ht="19.5" customHeight="1">
      <c r="B13" s="406"/>
      <c r="C13" s="428"/>
      <c r="D13" s="429"/>
      <c r="E13" s="429"/>
      <c r="F13" s="429"/>
      <c r="G13" s="433"/>
      <c r="H13" s="427"/>
      <c r="I13" s="430"/>
      <c r="J13" s="430"/>
      <c r="K13" s="431"/>
      <c r="L13" s="431"/>
      <c r="M13" s="431"/>
      <c r="N13" s="431"/>
      <c r="O13" s="431"/>
      <c r="P13" s="431"/>
      <c r="Q13" s="432"/>
      <c r="S13" s="407"/>
      <c r="T13" s="407"/>
      <c r="U13" s="407"/>
      <c r="V13" s="407"/>
      <c r="W13" s="407"/>
      <c r="X13" s="407"/>
    </row>
    <row r="14" spans="2:24" ht="19.5" customHeight="1">
      <c r="B14" s="406"/>
      <c r="C14" s="418"/>
      <c r="D14" s="419"/>
      <c r="E14" s="419"/>
      <c r="F14" s="419"/>
      <c r="G14" s="423"/>
      <c r="H14" s="416"/>
      <c r="I14" s="420"/>
      <c r="J14" s="420"/>
      <c r="K14" s="421"/>
      <c r="L14" s="421"/>
      <c r="M14" s="421"/>
      <c r="N14" s="421"/>
      <c r="O14" s="421"/>
      <c r="P14" s="421"/>
      <c r="Q14" s="422"/>
      <c r="S14" s="407"/>
      <c r="T14" s="407"/>
      <c r="U14" s="407"/>
      <c r="V14" s="407"/>
      <c r="W14" s="407"/>
      <c r="X14" s="407"/>
    </row>
    <row r="15" spans="2:24" ht="19.5" customHeight="1">
      <c r="B15" s="406"/>
      <c r="C15" s="418"/>
      <c r="D15" s="419"/>
      <c r="E15" s="419"/>
      <c r="F15" s="419"/>
      <c r="G15" s="423"/>
      <c r="H15" s="416"/>
      <c r="I15" s="420"/>
      <c r="J15" s="420"/>
      <c r="K15" s="421"/>
      <c r="L15" s="421"/>
      <c r="M15" s="421"/>
      <c r="N15" s="421"/>
      <c r="O15" s="421"/>
      <c r="P15" s="421"/>
      <c r="Q15" s="422"/>
      <c r="S15" s="407"/>
      <c r="T15" s="407"/>
      <c r="U15" s="407"/>
      <c r="V15" s="407"/>
      <c r="W15" s="407"/>
      <c r="X15" s="407"/>
    </row>
    <row r="16" spans="2:24" s="426" customFormat="1" ht="19.5" customHeight="1">
      <c r="B16" s="406"/>
      <c r="C16" s="428"/>
      <c r="D16" s="429"/>
      <c r="E16" s="429"/>
      <c r="F16" s="429"/>
      <c r="G16" s="433"/>
      <c r="H16" s="427"/>
      <c r="I16" s="430"/>
      <c r="J16" s="430"/>
      <c r="K16" s="431"/>
      <c r="L16" s="431"/>
      <c r="M16" s="431"/>
      <c r="N16" s="431"/>
      <c r="O16" s="431"/>
      <c r="P16" s="431"/>
      <c r="Q16" s="432"/>
      <c r="S16" s="407"/>
      <c r="T16" s="407"/>
      <c r="U16" s="407"/>
      <c r="V16" s="407"/>
      <c r="W16" s="407"/>
      <c r="X16" s="407"/>
    </row>
    <row r="17" spans="2:17" ht="19.5" customHeight="1">
      <c r="B17" s="371"/>
      <c r="C17" s="380"/>
      <c r="D17" s="371"/>
      <c r="E17" s="371"/>
      <c r="F17" s="371"/>
      <c r="G17" s="381"/>
      <c r="H17" s="371"/>
      <c r="I17" s="381"/>
      <c r="J17" s="372"/>
      <c r="K17" s="381"/>
      <c r="L17" s="372"/>
      <c r="M17" s="381"/>
      <c r="N17" s="372"/>
      <c r="O17" s="381"/>
      <c r="P17" s="372"/>
      <c r="Q17" s="382"/>
    </row>
    <row r="18" spans="2:17" ht="19.5" customHeight="1">
      <c r="B18" s="383"/>
      <c r="C18" s="383"/>
      <c r="D18" s="383"/>
      <c r="E18" s="383"/>
      <c r="F18" s="383"/>
      <c r="G18" s="485"/>
      <c r="H18" s="387"/>
      <c r="I18" s="376"/>
      <c r="J18" s="376"/>
      <c r="K18" s="377"/>
      <c r="L18" s="377"/>
      <c r="M18" s="377"/>
      <c r="N18" s="377"/>
      <c r="O18" s="377"/>
      <c r="P18" s="377"/>
      <c r="Q18" s="378"/>
    </row>
  </sheetData>
  <mergeCells count="10"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605" t="s">
        <v>26</v>
      </c>
      <c r="C1" s="607" t="s">
        <v>107</v>
      </c>
      <c r="D1" s="607" t="s">
        <v>108</v>
      </c>
      <c r="E1" s="607" t="s">
        <v>109</v>
      </c>
      <c r="F1" s="609" t="s">
        <v>0</v>
      </c>
      <c r="G1" s="609" t="s">
        <v>1</v>
      </c>
      <c r="H1" s="609" t="s">
        <v>110</v>
      </c>
      <c r="I1" s="609"/>
      <c r="J1" s="609" t="s">
        <v>111</v>
      </c>
      <c r="K1" s="609"/>
      <c r="L1" s="609" t="s">
        <v>112</v>
      </c>
      <c r="M1" s="609"/>
      <c r="N1" s="609" t="s">
        <v>113</v>
      </c>
      <c r="O1" s="609"/>
      <c r="P1" s="611" t="s">
        <v>3</v>
      </c>
    </row>
    <row r="2" spans="1:19" ht="26.1" customHeight="1">
      <c r="A2" s="1">
        <v>1</v>
      </c>
      <c r="B2" s="606"/>
      <c r="C2" s="608"/>
      <c r="D2" s="608"/>
      <c r="E2" s="608"/>
      <c r="F2" s="610"/>
      <c r="G2" s="610"/>
      <c r="H2" s="2" t="s">
        <v>114</v>
      </c>
      <c r="I2" s="2" t="s">
        <v>115</v>
      </c>
      <c r="J2" s="2" t="s">
        <v>114</v>
      </c>
      <c r="K2" s="2" t="s">
        <v>115</v>
      </c>
      <c r="L2" s="2" t="s">
        <v>114</v>
      </c>
      <c r="M2" s="2" t="s">
        <v>115</v>
      </c>
      <c r="N2" s="2" t="s">
        <v>114</v>
      </c>
      <c r="O2" s="2" t="s">
        <v>115</v>
      </c>
      <c r="P2" s="612"/>
    </row>
    <row r="3" spans="1:19" ht="26.1" customHeight="1" thickBot="1">
      <c r="A3" s="1">
        <v>1</v>
      </c>
      <c r="B3" s="601" t="str">
        <f>갑지.표지!C35</f>
        <v>2022년 버스정류소 정차면 도색공사</v>
      </c>
      <c r="C3" s="602"/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4"/>
    </row>
    <row r="4" spans="1:19" ht="26.1" customHeight="1" thickTop="1">
      <c r="A4" s="3">
        <v>1</v>
      </c>
      <c r="B4" s="613" t="s">
        <v>103</v>
      </c>
      <c r="C4" s="614"/>
      <c r="D4" s="614"/>
      <c r="E4" s="615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616" t="s">
        <v>116</v>
      </c>
      <c r="C5" s="619" t="s">
        <v>10</v>
      </c>
      <c r="D5" s="619" t="s">
        <v>7</v>
      </c>
      <c r="E5" s="9" t="s">
        <v>117</v>
      </c>
      <c r="F5" s="10" t="e">
        <f>#REF!</f>
        <v>#REF!</v>
      </c>
      <c r="G5" s="9" t="s">
        <v>118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119</v>
      </c>
      <c r="S5" s="10"/>
    </row>
    <row r="6" spans="1:19" ht="26.1" hidden="1" customHeight="1">
      <c r="A6" s="3">
        <v>2</v>
      </c>
      <c r="B6" s="617"/>
      <c r="C6" s="620"/>
      <c r="D6" s="620"/>
      <c r="E6" s="16" t="s">
        <v>120</v>
      </c>
      <c r="F6" s="17" t="e">
        <f>#REF!</f>
        <v>#REF!</v>
      </c>
      <c r="G6" s="16" t="s">
        <v>118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121</v>
      </c>
      <c r="S6" s="17"/>
    </row>
    <row r="7" spans="1:19" ht="26.1" hidden="1" customHeight="1">
      <c r="A7" s="3">
        <v>2</v>
      </c>
      <c r="B7" s="617"/>
      <c r="C7" s="620"/>
      <c r="D7" s="620"/>
      <c r="E7" s="22" t="s">
        <v>5</v>
      </c>
      <c r="F7" s="17" t="e">
        <f>#REF!</f>
        <v>#REF!</v>
      </c>
      <c r="G7" s="16" t="s">
        <v>118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122</v>
      </c>
      <c r="S7" s="17"/>
    </row>
    <row r="8" spans="1:19" ht="26.1" hidden="1" customHeight="1">
      <c r="A8" s="3">
        <v>2</v>
      </c>
      <c r="B8" s="617"/>
      <c r="C8" s="620"/>
      <c r="D8" s="620"/>
      <c r="E8" s="16" t="s">
        <v>123</v>
      </c>
      <c r="F8" s="17" t="e">
        <f>#REF!</f>
        <v>#REF!</v>
      </c>
      <c r="G8" s="16" t="s">
        <v>118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124</v>
      </c>
      <c r="S8" s="17"/>
    </row>
    <row r="9" spans="1:19" ht="26.1" hidden="1" customHeight="1">
      <c r="A9" s="3">
        <v>2</v>
      </c>
      <c r="B9" s="617"/>
      <c r="C9" s="620" t="s">
        <v>11</v>
      </c>
      <c r="D9" s="620" t="s">
        <v>8</v>
      </c>
      <c r="E9" s="16" t="s">
        <v>117</v>
      </c>
      <c r="F9" s="17" t="e">
        <f>#REF!</f>
        <v>#REF!</v>
      </c>
      <c r="G9" s="16" t="s">
        <v>118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125</v>
      </c>
      <c r="S9" s="17"/>
    </row>
    <row r="10" spans="1:19" ht="26.1" hidden="1" customHeight="1">
      <c r="A10" s="3">
        <v>2</v>
      </c>
      <c r="B10" s="617"/>
      <c r="C10" s="620"/>
      <c r="D10" s="620"/>
      <c r="E10" s="16" t="s">
        <v>120</v>
      </c>
      <c r="F10" s="17" t="e">
        <f>#REF!</f>
        <v>#REF!</v>
      </c>
      <c r="G10" s="16" t="s">
        <v>118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126</v>
      </c>
      <c r="S10" s="17"/>
    </row>
    <row r="11" spans="1:19" ht="26.1" hidden="1" customHeight="1">
      <c r="A11" s="3">
        <v>2</v>
      </c>
      <c r="B11" s="617"/>
      <c r="C11" s="620"/>
      <c r="D11" s="620" t="s">
        <v>6</v>
      </c>
      <c r="E11" s="16" t="s">
        <v>117</v>
      </c>
      <c r="F11" s="17">
        <v>0</v>
      </c>
      <c r="G11" s="16" t="s">
        <v>118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127</v>
      </c>
      <c r="S11" s="17"/>
    </row>
    <row r="12" spans="1:19" ht="26.1" hidden="1" customHeight="1">
      <c r="A12" s="3">
        <v>2</v>
      </c>
      <c r="B12" s="617"/>
      <c r="C12" s="620"/>
      <c r="D12" s="620"/>
      <c r="E12" s="16" t="s">
        <v>120</v>
      </c>
      <c r="F12" s="17">
        <v>0</v>
      </c>
      <c r="G12" s="16" t="s">
        <v>118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128</v>
      </c>
      <c r="S12" s="17"/>
    </row>
    <row r="13" spans="1:19" ht="26.1" hidden="1" customHeight="1">
      <c r="A13" s="3">
        <v>2</v>
      </c>
      <c r="B13" s="617"/>
      <c r="C13" s="620"/>
      <c r="D13" s="620" t="s">
        <v>14</v>
      </c>
      <c r="E13" s="16" t="s">
        <v>117</v>
      </c>
      <c r="F13" s="17"/>
      <c r="G13" s="16" t="s">
        <v>118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618"/>
      <c r="C14" s="621"/>
      <c r="D14" s="621"/>
      <c r="E14" s="23" t="s">
        <v>120</v>
      </c>
      <c r="F14" s="24"/>
      <c r="G14" s="23" t="s">
        <v>118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622" t="s">
        <v>129</v>
      </c>
      <c r="C15" s="619" t="s">
        <v>10</v>
      </c>
      <c r="D15" s="619" t="s">
        <v>7</v>
      </c>
      <c r="E15" s="9" t="s">
        <v>117</v>
      </c>
      <c r="F15" s="10" t="e">
        <f>#REF!</f>
        <v>#REF!</v>
      </c>
      <c r="G15" s="9" t="s">
        <v>118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623"/>
      <c r="C16" s="620"/>
      <c r="D16" s="620"/>
      <c r="E16" s="16" t="s">
        <v>120</v>
      </c>
      <c r="F16" s="17" t="e">
        <f>#REF!</f>
        <v>#REF!</v>
      </c>
      <c r="G16" s="16" t="s">
        <v>118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623"/>
      <c r="C17" s="620"/>
      <c r="D17" s="620"/>
      <c r="E17" s="22" t="s">
        <v>5</v>
      </c>
      <c r="F17" s="17" t="e">
        <f>#REF!</f>
        <v>#REF!</v>
      </c>
      <c r="G17" s="16" t="s">
        <v>118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623"/>
      <c r="C18" s="620"/>
      <c r="D18" s="620"/>
      <c r="E18" s="16" t="s">
        <v>123</v>
      </c>
      <c r="F18" s="17" t="e">
        <f>#REF!</f>
        <v>#REF!</v>
      </c>
      <c r="G18" s="16" t="s">
        <v>118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623"/>
      <c r="C19" s="620" t="s">
        <v>11</v>
      </c>
      <c r="D19" s="620" t="s">
        <v>8</v>
      </c>
      <c r="E19" s="16" t="s">
        <v>117</v>
      </c>
      <c r="F19" s="17" t="e">
        <f>#REF!</f>
        <v>#REF!</v>
      </c>
      <c r="G19" s="16" t="s">
        <v>118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623"/>
      <c r="C20" s="620"/>
      <c r="D20" s="620"/>
      <c r="E20" s="16" t="s">
        <v>120</v>
      </c>
      <c r="F20" s="17" t="e">
        <f>#REF!</f>
        <v>#REF!</v>
      </c>
      <c r="G20" s="16" t="s">
        <v>118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623"/>
      <c r="C21" s="620"/>
      <c r="D21" s="620" t="s">
        <v>6</v>
      </c>
      <c r="E21" s="16" t="s">
        <v>117</v>
      </c>
      <c r="F21" s="17"/>
      <c r="G21" s="16" t="s">
        <v>118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130</v>
      </c>
      <c r="S21" s="17"/>
    </row>
    <row r="22" spans="1:19" ht="26.1" hidden="1" customHeight="1">
      <c r="A22" s="3">
        <v>2</v>
      </c>
      <c r="B22" s="624"/>
      <c r="C22" s="621"/>
      <c r="D22" s="621"/>
      <c r="E22" s="23" t="s">
        <v>120</v>
      </c>
      <c r="F22" s="24"/>
      <c r="G22" s="23" t="s">
        <v>118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131</v>
      </c>
      <c r="S22" s="17"/>
    </row>
    <row r="23" spans="1:19" ht="26.1" hidden="1" customHeight="1">
      <c r="A23" s="3">
        <v>2</v>
      </c>
      <c r="B23" s="622" t="s">
        <v>132</v>
      </c>
      <c r="C23" s="619" t="s">
        <v>12</v>
      </c>
      <c r="D23" s="619" t="s">
        <v>7</v>
      </c>
      <c r="E23" s="9" t="s">
        <v>117</v>
      </c>
      <c r="F23" s="10" t="e">
        <f>#REF!</f>
        <v>#REF!</v>
      </c>
      <c r="G23" s="9" t="s">
        <v>118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623"/>
      <c r="C24" s="620"/>
      <c r="D24" s="620"/>
      <c r="E24" s="16" t="s">
        <v>120</v>
      </c>
      <c r="F24" s="17" t="e">
        <f>#REF!</f>
        <v>#REF!</v>
      </c>
      <c r="G24" s="16" t="s">
        <v>118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623"/>
      <c r="C25" s="620"/>
      <c r="D25" s="620"/>
      <c r="E25" s="22" t="s">
        <v>5</v>
      </c>
      <c r="F25" s="17" t="e">
        <f>#REF!</f>
        <v>#REF!</v>
      </c>
      <c r="G25" s="16" t="s">
        <v>118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623"/>
      <c r="C26" s="620"/>
      <c r="D26" s="620"/>
      <c r="E26" s="16" t="s">
        <v>123</v>
      </c>
      <c r="F26" s="17" t="e">
        <f>#REF!</f>
        <v>#REF!</v>
      </c>
      <c r="G26" s="16" t="s">
        <v>118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623"/>
      <c r="C27" s="620" t="s">
        <v>13</v>
      </c>
      <c r="D27" s="620" t="s">
        <v>8</v>
      </c>
      <c r="E27" s="16" t="s">
        <v>117</v>
      </c>
      <c r="F27" s="17" t="e">
        <f>#REF!</f>
        <v>#REF!</v>
      </c>
      <c r="G27" s="16" t="s">
        <v>118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623"/>
      <c r="C28" s="620"/>
      <c r="D28" s="620"/>
      <c r="E28" s="16" t="s">
        <v>120</v>
      </c>
      <c r="F28" s="17" t="e">
        <f>#REF!</f>
        <v>#REF!</v>
      </c>
      <c r="G28" s="16" t="s">
        <v>118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623"/>
      <c r="C29" s="620"/>
      <c r="D29" s="620" t="s">
        <v>6</v>
      </c>
      <c r="E29" s="16" t="s">
        <v>117</v>
      </c>
      <c r="F29" s="17" t="e">
        <f>#REF!</f>
        <v>#REF!</v>
      </c>
      <c r="G29" s="16" t="s">
        <v>118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624"/>
      <c r="C30" s="621"/>
      <c r="D30" s="621"/>
      <c r="E30" s="23" t="s">
        <v>120</v>
      </c>
      <c r="F30" s="24" t="e">
        <f>#REF!</f>
        <v>#REF!</v>
      </c>
      <c r="G30" s="23" t="s">
        <v>118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622" t="s">
        <v>133</v>
      </c>
      <c r="C31" s="625" t="s">
        <v>12</v>
      </c>
      <c r="D31" s="625" t="s">
        <v>7</v>
      </c>
      <c r="E31" s="9" t="s">
        <v>117</v>
      </c>
      <c r="F31" s="10" t="e">
        <f>#REF!</f>
        <v>#REF!</v>
      </c>
      <c r="G31" s="9" t="s">
        <v>118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623"/>
      <c r="C32" s="626"/>
      <c r="D32" s="626"/>
      <c r="E32" s="16" t="s">
        <v>120</v>
      </c>
      <c r="F32" s="17" t="e">
        <f>#REF!</f>
        <v>#REF!</v>
      </c>
      <c r="G32" s="16" t="s">
        <v>118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623"/>
      <c r="C33" s="626"/>
      <c r="D33" s="626"/>
      <c r="E33" s="22" t="s">
        <v>5</v>
      </c>
      <c r="F33" s="17" t="e">
        <f>#REF!</f>
        <v>#REF!</v>
      </c>
      <c r="G33" s="16" t="s">
        <v>118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623"/>
      <c r="C34" s="627"/>
      <c r="D34" s="627"/>
      <c r="E34" s="16" t="s">
        <v>123</v>
      </c>
      <c r="F34" s="17" t="e">
        <f>#REF!</f>
        <v>#REF!</v>
      </c>
      <c r="G34" s="16" t="s">
        <v>118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623"/>
      <c r="C35" s="620" t="s">
        <v>13</v>
      </c>
      <c r="D35" s="620" t="s">
        <v>8</v>
      </c>
      <c r="E35" s="16" t="s">
        <v>117</v>
      </c>
      <c r="F35" s="17" t="e">
        <f>#REF!</f>
        <v>#REF!</v>
      </c>
      <c r="G35" s="16" t="s">
        <v>118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623"/>
      <c r="C36" s="620"/>
      <c r="D36" s="620"/>
      <c r="E36" s="16" t="s">
        <v>120</v>
      </c>
      <c r="F36" s="17" t="e">
        <f>#REF!</f>
        <v>#REF!</v>
      </c>
      <c r="G36" s="16" t="s">
        <v>118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623"/>
      <c r="C37" s="620"/>
      <c r="D37" s="620" t="s">
        <v>6</v>
      </c>
      <c r="E37" s="16" t="s">
        <v>117</v>
      </c>
      <c r="F37" s="17" t="e">
        <f>#REF!</f>
        <v>#REF!</v>
      </c>
      <c r="G37" s="16" t="s">
        <v>118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624"/>
      <c r="C38" s="621"/>
      <c r="D38" s="621"/>
      <c r="E38" s="23" t="s">
        <v>120</v>
      </c>
      <c r="F38" s="17" t="e">
        <f>#REF!</f>
        <v>#REF!</v>
      </c>
      <c r="G38" s="23" t="s">
        <v>118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622" t="s">
        <v>134</v>
      </c>
      <c r="C39" s="619" t="s">
        <v>135</v>
      </c>
      <c r="D39" s="619" t="s">
        <v>7</v>
      </c>
      <c r="E39" s="9" t="s">
        <v>117</v>
      </c>
      <c r="F39" s="10" t="e">
        <f>#REF!</f>
        <v>#REF!</v>
      </c>
      <c r="G39" s="9" t="s">
        <v>118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623"/>
      <c r="C40" s="620"/>
      <c r="D40" s="620"/>
      <c r="E40" s="16" t="s">
        <v>120</v>
      </c>
      <c r="F40" s="17" t="e">
        <f>#REF!</f>
        <v>#REF!</v>
      </c>
      <c r="G40" s="16" t="s">
        <v>118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623"/>
      <c r="C41" s="620"/>
      <c r="D41" s="620"/>
      <c r="E41" s="22" t="s">
        <v>5</v>
      </c>
      <c r="F41" s="17" t="e">
        <f>#REF!</f>
        <v>#REF!</v>
      </c>
      <c r="G41" s="16" t="s">
        <v>118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623"/>
      <c r="C42" s="620"/>
      <c r="D42" s="620"/>
      <c r="E42" s="16" t="s">
        <v>123</v>
      </c>
      <c r="F42" s="17" t="e">
        <f>#REF!</f>
        <v>#REF!</v>
      </c>
      <c r="G42" s="16" t="s">
        <v>118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623"/>
      <c r="C43" s="620" t="s">
        <v>136</v>
      </c>
      <c r="D43" s="620" t="s">
        <v>8</v>
      </c>
      <c r="E43" s="16" t="s">
        <v>117</v>
      </c>
      <c r="F43" s="17" t="e">
        <f>#REF!</f>
        <v>#REF!</v>
      </c>
      <c r="G43" s="16" t="s">
        <v>118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623"/>
      <c r="C44" s="620"/>
      <c r="D44" s="620"/>
      <c r="E44" s="16" t="s">
        <v>120</v>
      </c>
      <c r="F44" s="17" t="e">
        <f>#REF!</f>
        <v>#REF!</v>
      </c>
      <c r="G44" s="16" t="s">
        <v>118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623"/>
      <c r="C45" s="620"/>
      <c r="D45" s="620" t="s">
        <v>6</v>
      </c>
      <c r="E45" s="16" t="s">
        <v>117</v>
      </c>
      <c r="F45" s="17" t="e">
        <f>#REF!</f>
        <v>#REF!</v>
      </c>
      <c r="G45" s="16" t="s">
        <v>118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624"/>
      <c r="C46" s="621"/>
      <c r="D46" s="621"/>
      <c r="E46" s="23" t="s">
        <v>120</v>
      </c>
      <c r="F46" s="17" t="e">
        <f>#REF!</f>
        <v>#REF!</v>
      </c>
      <c r="G46" s="23" t="s">
        <v>118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628" t="s">
        <v>137</v>
      </c>
      <c r="C47" s="629"/>
      <c r="D47" s="629"/>
      <c r="E47" s="630"/>
      <c r="F47" s="39" t="e">
        <f>#REF!</f>
        <v>#REF!</v>
      </c>
      <c r="G47" s="40" t="s">
        <v>118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631" t="s">
        <v>138</v>
      </c>
      <c r="C48" s="632"/>
      <c r="D48" s="632"/>
      <c r="E48" s="632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633" t="s">
        <v>104</v>
      </c>
      <c r="C49" s="634"/>
      <c r="D49" s="634"/>
      <c r="E49" s="635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628" t="s">
        <v>105</v>
      </c>
      <c r="C50" s="629"/>
      <c r="D50" s="629"/>
      <c r="E50" s="630"/>
      <c r="F50" s="10">
        <v>2</v>
      </c>
      <c r="G50" s="9" t="s">
        <v>139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642" t="s">
        <v>138</v>
      </c>
      <c r="C51" s="643"/>
      <c r="D51" s="643"/>
      <c r="E51" s="644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645" t="s">
        <v>42</v>
      </c>
      <c r="C52" s="646"/>
      <c r="D52" s="646"/>
      <c r="E52" s="647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648" t="s">
        <v>140</v>
      </c>
      <c r="C53" s="649"/>
      <c r="D53" s="649"/>
      <c r="E53" s="650"/>
      <c r="F53" s="661">
        <v>1</v>
      </c>
      <c r="G53" s="663" t="s">
        <v>15</v>
      </c>
      <c r="H53" s="654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651"/>
      <c r="C54" s="652"/>
      <c r="D54" s="652"/>
      <c r="E54" s="653"/>
      <c r="F54" s="662"/>
      <c r="G54" s="664"/>
      <c r="H54" s="655"/>
      <c r="I54" s="77" t="e">
        <f>O54</f>
        <v>#REF!</v>
      </c>
      <c r="J54" s="78"/>
      <c r="K54" s="79" t="e">
        <f>K52</f>
        <v>#REF!</v>
      </c>
      <c r="L54" s="80" t="s">
        <v>141</v>
      </c>
      <c r="M54" s="81">
        <v>0.127</v>
      </c>
      <c r="N54" s="82" t="s">
        <v>142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656" t="s">
        <v>143</v>
      </c>
      <c r="C55" s="635"/>
      <c r="D55" s="657"/>
      <c r="E55" s="657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658" t="s">
        <v>16</v>
      </c>
      <c r="C56" s="659"/>
      <c r="D56" s="659"/>
      <c r="E56" s="660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639"/>
      <c r="C57" s="640"/>
      <c r="D57" s="640"/>
      <c r="E57" s="641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141</v>
      </c>
      <c r="M57" s="106">
        <v>3.73E-2</v>
      </c>
      <c r="N57" s="107" t="s">
        <v>142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636" t="s">
        <v>144</v>
      </c>
      <c r="C58" s="637"/>
      <c r="D58" s="637"/>
      <c r="E58" s="638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639"/>
      <c r="C59" s="640"/>
      <c r="D59" s="640"/>
      <c r="E59" s="641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141</v>
      </c>
      <c r="M59" s="106">
        <v>8.6999999999999994E-3</v>
      </c>
      <c r="N59" s="107" t="s">
        <v>142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636" t="s">
        <v>145</v>
      </c>
      <c r="C60" s="637"/>
      <c r="D60" s="637"/>
      <c r="E60" s="638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639"/>
      <c r="C61" s="640"/>
      <c r="D61" s="640"/>
      <c r="E61" s="641"/>
      <c r="F61" s="100"/>
      <c r="G61" s="101"/>
      <c r="H61" s="100"/>
      <c r="I61" s="102"/>
      <c r="J61" s="103"/>
      <c r="K61" s="104" t="e">
        <f>K52</f>
        <v>#REF!</v>
      </c>
      <c r="L61" s="105" t="s">
        <v>141</v>
      </c>
      <c r="M61" s="155">
        <v>3.3349999999999998E-2</v>
      </c>
      <c r="N61" s="107" t="s">
        <v>142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636" t="s">
        <v>59</v>
      </c>
      <c r="C62" s="637"/>
      <c r="D62" s="637"/>
      <c r="E62" s="638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639"/>
      <c r="C63" s="640"/>
      <c r="D63" s="640"/>
      <c r="E63" s="641"/>
      <c r="F63" s="100"/>
      <c r="G63" s="101"/>
      <c r="H63" s="100"/>
      <c r="I63" s="102"/>
      <c r="J63" s="103"/>
      <c r="K63" s="104" t="e">
        <f>K52</f>
        <v>#REF!</v>
      </c>
      <c r="L63" s="105" t="s">
        <v>141</v>
      </c>
      <c r="M63" s="106">
        <v>4.4999999999999998E-2</v>
      </c>
      <c r="N63" s="107" t="s">
        <v>142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636" t="s">
        <v>17</v>
      </c>
      <c r="C64" s="637"/>
      <c r="D64" s="637"/>
      <c r="E64" s="638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639"/>
      <c r="C65" s="640"/>
      <c r="D65" s="640"/>
      <c r="E65" s="641"/>
      <c r="F65" s="100"/>
      <c r="G65" s="101"/>
      <c r="H65" s="100"/>
      <c r="I65" s="102"/>
      <c r="J65" s="103"/>
      <c r="K65" s="104">
        <f>I61</f>
        <v>0</v>
      </c>
      <c r="L65" s="105" t="s">
        <v>141</v>
      </c>
      <c r="M65" s="106">
        <v>0.10249999999999999</v>
      </c>
      <c r="N65" s="107" t="s">
        <v>142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636" t="s">
        <v>146</v>
      </c>
      <c r="C66" s="637"/>
      <c r="D66" s="637"/>
      <c r="E66" s="638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639"/>
      <c r="C67" s="640"/>
      <c r="D67" s="640"/>
      <c r="E67" s="641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141</v>
      </c>
      <c r="M67" s="106">
        <v>2.93E-2</v>
      </c>
      <c r="N67" s="107" t="s">
        <v>142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665" t="s">
        <v>147</v>
      </c>
      <c r="C68" s="666"/>
      <c r="D68" s="666"/>
      <c r="E68" s="667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668"/>
      <c r="C69" s="669"/>
      <c r="D69" s="669"/>
      <c r="E69" s="670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141</v>
      </c>
      <c r="M69" s="81">
        <v>8.7999999999999995E-2</v>
      </c>
      <c r="N69" s="82" t="s">
        <v>142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671" t="s">
        <v>148</v>
      </c>
      <c r="C70" s="672"/>
      <c r="D70" s="672"/>
      <c r="E70" s="673"/>
      <c r="F70" s="677">
        <v>1</v>
      </c>
      <c r="G70" s="683" t="s">
        <v>15</v>
      </c>
      <c r="H70" s="681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674"/>
      <c r="C71" s="675"/>
      <c r="D71" s="675"/>
      <c r="E71" s="676"/>
      <c r="F71" s="678"/>
      <c r="G71" s="684"/>
      <c r="H71" s="682"/>
      <c r="I71" s="129" t="e">
        <f>O71</f>
        <v>#REF!</v>
      </c>
      <c r="J71" s="78"/>
      <c r="K71" s="79" t="e">
        <f>I52+I54+I55</f>
        <v>#REF!</v>
      </c>
      <c r="L71" s="80" t="s">
        <v>141</v>
      </c>
      <c r="M71" s="81">
        <v>0.06</v>
      </c>
      <c r="N71" s="82" t="s">
        <v>142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671" t="s">
        <v>149</v>
      </c>
      <c r="C72" s="672"/>
      <c r="D72" s="672"/>
      <c r="E72" s="673"/>
      <c r="F72" s="677">
        <v>1</v>
      </c>
      <c r="G72" s="683" t="s">
        <v>15</v>
      </c>
      <c r="H72" s="681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674"/>
      <c r="C73" s="675"/>
      <c r="D73" s="675"/>
      <c r="E73" s="676"/>
      <c r="F73" s="678"/>
      <c r="G73" s="684"/>
      <c r="H73" s="682"/>
      <c r="I73" s="129" t="e">
        <f>O73</f>
        <v>#REF!</v>
      </c>
      <c r="J73" s="78"/>
      <c r="K73" s="79" t="e">
        <f>I52+I54+I55+I71-M52</f>
        <v>#REF!</v>
      </c>
      <c r="L73" s="80" t="s">
        <v>141</v>
      </c>
      <c r="M73" s="134">
        <v>0.15</v>
      </c>
      <c r="N73" s="82" t="s">
        <v>142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665" t="s">
        <v>18</v>
      </c>
      <c r="C74" s="666"/>
      <c r="D74" s="666"/>
      <c r="E74" s="667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685" t="s">
        <v>150</v>
      </c>
      <c r="C75" s="663"/>
      <c r="D75" s="663"/>
      <c r="E75" s="663"/>
      <c r="F75" s="677">
        <v>1</v>
      </c>
      <c r="G75" s="683" t="s">
        <v>15</v>
      </c>
      <c r="H75" s="681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686"/>
      <c r="C76" s="664"/>
      <c r="D76" s="664"/>
      <c r="E76" s="664"/>
      <c r="F76" s="678"/>
      <c r="G76" s="684"/>
      <c r="H76" s="682"/>
      <c r="I76" s="129" t="e">
        <f>O76</f>
        <v>#REF!</v>
      </c>
      <c r="J76" s="146"/>
      <c r="K76" s="79" t="e">
        <f>I74</f>
        <v>#REF!</v>
      </c>
      <c r="L76" s="80" t="s">
        <v>141</v>
      </c>
      <c r="M76" s="147">
        <v>0.1</v>
      </c>
      <c r="N76" s="82" t="s">
        <v>142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679" t="s">
        <v>151</v>
      </c>
      <c r="C77" s="680"/>
      <c r="D77" s="680"/>
      <c r="E77" s="680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679" t="s">
        <v>152</v>
      </c>
      <c r="C78" s="680"/>
      <c r="D78" s="680"/>
      <c r="E78" s="680"/>
      <c r="F78" s="87"/>
      <c r="G78" s="40"/>
      <c r="H78" s="87"/>
      <c r="I78" s="149" t="e">
        <f>ROUNDDOWN(I77,-3)</f>
        <v>#REF!</v>
      </c>
      <c r="J78" s="153" t="s">
        <v>153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A15"/>
  <sheetViews>
    <sheetView view="pageBreakPreview" zoomScale="145" zoomScaleSheetLayoutView="145" workbookViewId="0">
      <pane ySplit="5" topLeftCell="A6" activePane="bottomLeft" state="frozen"/>
      <selection activeCell="F10" sqref="F10"/>
      <selection pane="bottomLeft" activeCell="E14" sqref="E14"/>
    </sheetView>
  </sheetViews>
  <sheetFormatPr defaultRowHeight="21.95" customHeight="1"/>
  <cols>
    <col min="1" max="1" width="6.6640625" style="385" customWidth="1"/>
    <col min="2" max="6" width="7.33203125" style="385" customWidth="1"/>
    <col min="7" max="8" width="6.33203125" style="385" customWidth="1"/>
    <col min="9" max="9" width="8.83203125" style="385" customWidth="1"/>
    <col min="10" max="11" width="6.33203125" style="385" customWidth="1"/>
    <col min="12" max="12" width="8.83203125" style="385" customWidth="1"/>
    <col min="13" max="13" width="6.33203125" style="385" customWidth="1"/>
    <col min="14" max="14" width="8.83203125" style="385" customWidth="1"/>
    <col min="15" max="16" width="6.33203125" style="385" customWidth="1"/>
    <col min="17" max="17" width="8.83203125" style="385" customWidth="1"/>
    <col min="18" max="19" width="6.33203125" style="385" customWidth="1"/>
    <col min="20" max="21" width="8.83203125" style="385" customWidth="1"/>
    <col min="22" max="22" width="8.83203125" style="385" hidden="1" customWidth="1"/>
    <col min="23" max="23" width="8.83203125" style="385" customWidth="1"/>
    <col min="24" max="27" width="9.33203125" style="385" hidden="1" customWidth="1"/>
    <col min="28" max="16384" width="9.33203125" style="385"/>
  </cols>
  <sheetData>
    <row r="1" spans="1:27" s="386" customFormat="1" ht="35.1" customHeight="1">
      <c r="A1" s="158" t="s">
        <v>24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</row>
    <row r="2" spans="1:27" s="368" customFormat="1" ht="21.95" customHeight="1">
      <c r="A2" s="600" t="s">
        <v>164</v>
      </c>
      <c r="B2" s="600" t="s">
        <v>25</v>
      </c>
      <c r="C2" s="600" t="s">
        <v>26</v>
      </c>
      <c r="D2" s="600" t="s">
        <v>27</v>
      </c>
      <c r="E2" s="600" t="s">
        <v>28</v>
      </c>
      <c r="F2" s="600" t="s">
        <v>29</v>
      </c>
      <c r="G2" s="600" t="s">
        <v>207</v>
      </c>
      <c r="H2" s="600"/>
      <c r="I2" s="600"/>
      <c r="J2" s="600" t="s">
        <v>106</v>
      </c>
      <c r="K2" s="600"/>
      <c r="L2" s="600"/>
      <c r="M2" s="600" t="s">
        <v>30</v>
      </c>
      <c r="N2" s="600"/>
      <c r="O2" s="600" t="s">
        <v>208</v>
      </c>
      <c r="P2" s="600"/>
      <c r="Q2" s="600"/>
      <c r="R2" s="600" t="s">
        <v>31</v>
      </c>
      <c r="S2" s="600"/>
      <c r="T2" s="600"/>
      <c r="U2" s="600" t="s">
        <v>32</v>
      </c>
      <c r="V2" s="600" t="s">
        <v>33</v>
      </c>
      <c r="W2" s="600"/>
      <c r="X2" s="688" t="s">
        <v>34</v>
      </c>
      <c r="Y2" s="688"/>
      <c r="Z2" s="391" t="s">
        <v>35</v>
      </c>
      <c r="AA2" s="688" t="s">
        <v>36</v>
      </c>
    </row>
    <row r="3" spans="1:27" s="368" customFormat="1" ht="21.95" customHeight="1">
      <c r="A3" s="600"/>
      <c r="B3" s="600"/>
      <c r="C3" s="600"/>
      <c r="D3" s="600"/>
      <c r="E3" s="600"/>
      <c r="F3" s="600"/>
      <c r="G3" s="687" t="s">
        <v>212</v>
      </c>
      <c r="H3" s="687"/>
      <c r="I3" s="687"/>
      <c r="J3" s="687" t="s">
        <v>212</v>
      </c>
      <c r="K3" s="687"/>
      <c r="L3" s="687"/>
      <c r="M3" s="600" t="s">
        <v>211</v>
      </c>
      <c r="N3" s="600"/>
      <c r="O3" s="687" t="s">
        <v>209</v>
      </c>
      <c r="P3" s="687"/>
      <c r="Q3" s="687"/>
      <c r="R3" s="687" t="s">
        <v>210</v>
      </c>
      <c r="S3" s="687"/>
      <c r="T3" s="687"/>
      <c r="U3" s="600"/>
      <c r="V3" s="391" t="s">
        <v>37</v>
      </c>
      <c r="W3" s="391" t="s">
        <v>38</v>
      </c>
      <c r="X3" s="405" t="s">
        <v>37</v>
      </c>
      <c r="Y3" s="405" t="s">
        <v>38</v>
      </c>
      <c r="Z3" s="405" t="s">
        <v>38</v>
      </c>
      <c r="AA3" s="688"/>
    </row>
    <row r="4" spans="1:27" s="368" customFormat="1" ht="21.95" customHeight="1">
      <c r="A4" s="600"/>
      <c r="B4" s="600"/>
      <c r="C4" s="600"/>
      <c r="D4" s="600"/>
      <c r="E4" s="600"/>
      <c r="F4" s="600"/>
      <c r="G4" s="404" t="s">
        <v>39</v>
      </c>
      <c r="H4" s="392" t="s">
        <v>40</v>
      </c>
      <c r="I4" s="404" t="s">
        <v>41</v>
      </c>
      <c r="J4" s="404" t="s">
        <v>39</v>
      </c>
      <c r="K4" s="392" t="s">
        <v>40</v>
      </c>
      <c r="L4" s="404" t="s">
        <v>41</v>
      </c>
      <c r="M4" s="391" t="s">
        <v>40</v>
      </c>
      <c r="N4" s="393" t="s">
        <v>42</v>
      </c>
      <c r="O4" s="391" t="s">
        <v>39</v>
      </c>
      <c r="P4" s="391" t="s">
        <v>43</v>
      </c>
      <c r="Q4" s="404" t="s">
        <v>42</v>
      </c>
      <c r="R4" s="391" t="s">
        <v>39</v>
      </c>
      <c r="S4" s="391" t="s">
        <v>43</v>
      </c>
      <c r="T4" s="404" t="s">
        <v>42</v>
      </c>
      <c r="U4" s="600"/>
      <c r="V4" s="391" t="s">
        <v>44</v>
      </c>
      <c r="W4" s="391" t="s">
        <v>44</v>
      </c>
      <c r="X4" s="405" t="s">
        <v>45</v>
      </c>
      <c r="Y4" s="405" t="s">
        <v>45</v>
      </c>
      <c r="Z4" s="405" t="s">
        <v>46</v>
      </c>
      <c r="AA4" s="688"/>
    </row>
    <row r="5" spans="1:27" s="368" customFormat="1" ht="21.95" customHeight="1">
      <c r="A5" s="391" t="s">
        <v>47</v>
      </c>
      <c r="B5" s="391"/>
      <c r="C5" s="391"/>
      <c r="D5" s="391"/>
      <c r="E5" s="391"/>
      <c r="F5" s="394"/>
      <c r="G5" s="404"/>
      <c r="H5" s="404"/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04"/>
      <c r="U5" s="404"/>
      <c r="V5" s="395">
        <f>INT(SUM(V8:V477))</f>
        <v>0</v>
      </c>
      <c r="W5" s="395">
        <f>INT(SUM(W7:W510))</f>
        <v>0</v>
      </c>
      <c r="X5" s="395">
        <f>INT(SUM(X8:AA510))</f>
        <v>0</v>
      </c>
      <c r="Y5" s="395">
        <f>INT(SUM(Y8:AB510))</f>
        <v>0</v>
      </c>
      <c r="Z5" s="395">
        <f>INT(SUM(Z8:AC510))</f>
        <v>0</v>
      </c>
      <c r="AA5" s="395">
        <f>INT(SUM(AA8:AA510))</f>
        <v>0</v>
      </c>
    </row>
    <row r="6" spans="1:27" s="368" customFormat="1" ht="21.95" customHeight="1">
      <c r="A6" s="390" t="s">
        <v>272</v>
      </c>
      <c r="B6" s="397"/>
      <c r="C6" s="397"/>
      <c r="D6" s="397"/>
      <c r="E6" s="397"/>
      <c r="F6" s="396"/>
      <c r="G6" s="398"/>
      <c r="H6" s="398"/>
      <c r="I6" s="398"/>
      <c r="J6" s="398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9"/>
      <c r="W6" s="399"/>
      <c r="X6" s="399"/>
      <c r="Y6" s="399"/>
      <c r="Z6" s="399"/>
      <c r="AA6" s="399"/>
    </row>
    <row r="7" spans="1:27" s="384" customFormat="1" ht="21.95" customHeight="1">
      <c r="A7" s="434"/>
      <c r="B7" s="434"/>
      <c r="C7" s="434"/>
      <c r="D7" s="434"/>
      <c r="E7" s="434"/>
      <c r="F7" s="434"/>
      <c r="G7" s="400"/>
      <c r="H7" s="392"/>
      <c r="I7" s="400"/>
      <c r="J7" s="392"/>
      <c r="K7" s="434"/>
      <c r="L7" s="400"/>
      <c r="M7" s="434"/>
      <c r="N7" s="400"/>
      <c r="O7" s="434"/>
      <c r="P7" s="434"/>
      <c r="Q7" s="400"/>
      <c r="R7" s="434"/>
      <c r="S7" s="434"/>
      <c r="T7" s="400"/>
      <c r="U7" s="401"/>
      <c r="V7" s="402"/>
      <c r="W7" s="402"/>
      <c r="X7" s="403" t="str">
        <f t="shared" ref="X7:X12" si="0">IF(AND($B7=X$3,$D7=X$4,$C7=X$2),$U7,"")</f>
        <v/>
      </c>
      <c r="Y7" s="403" t="str">
        <f t="shared" ref="Y7" si="1">IF(AND($B7=Y$3,$D7=Y$4,$C7=X$2),$U7,"")</f>
        <v/>
      </c>
      <c r="Z7" s="403" t="str">
        <f t="shared" ref="Z7:Z8" si="2">IF(AND($B7=Z$3,$D7=Z$4,$C7=Z$2),$U7,"")</f>
        <v/>
      </c>
      <c r="AA7" s="403" t="str">
        <f t="shared" ref="AA7:AA8" si="3">IF($B7=$AA$2,$U7,"")</f>
        <v/>
      </c>
    </row>
    <row r="8" spans="1:27" s="384" customFormat="1" ht="21.95" customHeight="1">
      <c r="A8" s="391"/>
      <c r="B8" s="391"/>
      <c r="C8" s="391"/>
      <c r="D8" s="391"/>
      <c r="E8" s="391"/>
      <c r="F8" s="391"/>
      <c r="G8" s="400"/>
      <c r="H8" s="392"/>
      <c r="I8" s="400"/>
      <c r="J8" s="392"/>
      <c r="K8" s="391"/>
      <c r="L8" s="400"/>
      <c r="M8" s="391"/>
      <c r="N8" s="400"/>
      <c r="O8" s="391"/>
      <c r="P8" s="391"/>
      <c r="Q8" s="400"/>
      <c r="R8" s="391"/>
      <c r="S8" s="391"/>
      <c r="T8" s="400"/>
      <c r="U8" s="401"/>
      <c r="V8" s="402"/>
      <c r="W8" s="402"/>
      <c r="X8" s="403" t="str">
        <f t="shared" si="0"/>
        <v/>
      </c>
      <c r="Y8" s="403" t="str">
        <f t="shared" ref="Y8" si="4">IF(AND($B8=Y$3,$D8=Y$4,$C8=X$2),$U8,"")</f>
        <v/>
      </c>
      <c r="Z8" s="403" t="str">
        <f t="shared" si="2"/>
        <v/>
      </c>
      <c r="AA8" s="403" t="str">
        <f t="shared" si="3"/>
        <v/>
      </c>
    </row>
    <row r="9" spans="1:27" s="368" customFormat="1" ht="21.95" customHeight="1">
      <c r="A9" s="390" t="s">
        <v>273</v>
      </c>
      <c r="B9" s="397"/>
      <c r="C9" s="397"/>
      <c r="D9" s="397"/>
      <c r="E9" s="397"/>
      <c r="F9" s="396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9"/>
      <c r="W9" s="399"/>
      <c r="X9" s="399"/>
      <c r="Y9" s="399"/>
      <c r="Z9" s="399"/>
      <c r="AA9" s="399"/>
    </row>
    <row r="10" spans="1:27" s="384" customFormat="1" ht="21.95" customHeight="1">
      <c r="A10" s="492"/>
      <c r="B10" s="492"/>
      <c r="C10" s="492"/>
      <c r="D10" s="492"/>
      <c r="E10" s="492"/>
      <c r="F10" s="492"/>
      <c r="G10" s="400"/>
      <c r="H10" s="392"/>
      <c r="I10" s="400"/>
      <c r="J10" s="392"/>
      <c r="K10" s="492"/>
      <c r="L10" s="400"/>
      <c r="M10" s="492"/>
      <c r="N10" s="400"/>
      <c r="O10" s="492"/>
      <c r="P10" s="492"/>
      <c r="Q10" s="400"/>
      <c r="R10" s="492"/>
      <c r="S10" s="492"/>
      <c r="T10" s="400"/>
      <c r="U10" s="401"/>
      <c r="V10" s="402"/>
      <c r="W10" s="402"/>
      <c r="X10" s="403" t="str">
        <f t="shared" si="0"/>
        <v/>
      </c>
      <c r="Y10" s="403" t="str">
        <f t="shared" ref="Y10" si="5">IF(AND($B10=Y$3,$D10=Y$4,$C10=X$2),$U10,"")</f>
        <v/>
      </c>
      <c r="Z10" s="403" t="str">
        <f t="shared" ref="Z10" si="6">IF(AND($B10=Z$3,$D10=Z$4,$C10=Z$2),$U10,"")</f>
        <v/>
      </c>
      <c r="AA10" s="403" t="str">
        <f>IF($B10=$AA$2,$U10,"")</f>
        <v/>
      </c>
    </row>
    <row r="11" spans="1:27" s="368" customFormat="1" ht="21.95" customHeight="1">
      <c r="A11" s="390" t="s">
        <v>276</v>
      </c>
      <c r="B11" s="397"/>
      <c r="C11" s="397"/>
      <c r="D11" s="397"/>
      <c r="E11" s="397"/>
      <c r="F11" s="396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9"/>
      <c r="W11" s="399"/>
      <c r="X11" s="399"/>
      <c r="Y11" s="399"/>
      <c r="Z11" s="399"/>
      <c r="AA11" s="399"/>
    </row>
    <row r="12" spans="1:27" s="384" customFormat="1" ht="21.95" customHeight="1">
      <c r="A12" s="492"/>
      <c r="B12" s="492"/>
      <c r="C12" s="492"/>
      <c r="D12" s="492"/>
      <c r="E12" s="492"/>
      <c r="F12" s="492"/>
      <c r="G12" s="400"/>
      <c r="H12" s="392"/>
      <c r="I12" s="400"/>
      <c r="J12" s="392"/>
      <c r="K12" s="492"/>
      <c r="L12" s="400"/>
      <c r="M12" s="492"/>
      <c r="N12" s="400"/>
      <c r="O12" s="492"/>
      <c r="P12" s="492"/>
      <c r="Q12" s="400"/>
      <c r="R12" s="492"/>
      <c r="S12" s="492"/>
      <c r="T12" s="400"/>
      <c r="U12" s="401"/>
      <c r="V12" s="402"/>
      <c r="W12" s="402"/>
      <c r="X12" s="403" t="str">
        <f t="shared" si="0"/>
        <v/>
      </c>
      <c r="Y12" s="403" t="str">
        <f t="shared" ref="Y12" si="7">IF(AND($B12=Y$3,$D12=Y$4,$C12=X$2),$U12,"")</f>
        <v/>
      </c>
      <c r="Z12" s="403" t="str">
        <f t="shared" ref="Z12" si="8">IF(AND($B12=Z$3,$D12=Z$4,$C12=Z$2),$U12,"")</f>
        <v/>
      </c>
      <c r="AA12" s="403" t="str">
        <f t="shared" ref="AA12" si="9">IF($B12=$AA$2,$U12,"")</f>
        <v/>
      </c>
    </row>
    <row r="13" spans="1:27" s="384" customFormat="1" ht="21.95" customHeight="1">
      <c r="A13" s="486"/>
      <c r="B13" s="486"/>
      <c r="C13" s="486"/>
      <c r="D13" s="486"/>
      <c r="E13" s="486"/>
      <c r="F13" s="486"/>
      <c r="G13" s="487"/>
      <c r="H13" s="488"/>
      <c r="I13" s="487"/>
      <c r="J13" s="488"/>
      <c r="K13" s="486"/>
      <c r="L13" s="487"/>
      <c r="M13" s="486"/>
      <c r="N13" s="487"/>
      <c r="O13" s="486"/>
      <c r="P13" s="486"/>
      <c r="Q13" s="487"/>
      <c r="R13" s="486"/>
      <c r="S13" s="486"/>
      <c r="T13" s="487"/>
      <c r="U13" s="489"/>
      <c r="V13" s="490"/>
      <c r="W13" s="490"/>
      <c r="X13" s="491"/>
      <c r="Y13" s="491"/>
      <c r="Z13" s="491"/>
      <c r="AA13" s="491"/>
    </row>
    <row r="14" spans="1:27" s="384" customFormat="1" ht="21.95" customHeight="1">
      <c r="A14" s="486"/>
      <c r="B14" s="486"/>
      <c r="C14" s="486"/>
      <c r="D14" s="486"/>
      <c r="E14" s="486"/>
      <c r="F14" s="486"/>
      <c r="G14" s="487"/>
      <c r="H14" s="488"/>
      <c r="I14" s="487"/>
      <c r="J14" s="488"/>
      <c r="K14" s="486"/>
      <c r="L14" s="487"/>
      <c r="M14" s="486"/>
      <c r="N14" s="487"/>
      <c r="O14" s="486"/>
      <c r="P14" s="486"/>
      <c r="Q14" s="487"/>
      <c r="R14" s="486"/>
      <c r="S14" s="486"/>
      <c r="T14" s="487"/>
      <c r="U14" s="489"/>
      <c r="V14" s="490"/>
      <c r="W14" s="490"/>
      <c r="X14" s="491"/>
      <c r="Y14" s="491"/>
      <c r="Z14" s="491"/>
      <c r="AA14" s="491"/>
    </row>
    <row r="15" spans="1:27" s="384" customFormat="1" ht="21.95" customHeight="1">
      <c r="A15" s="486"/>
      <c r="B15" s="486"/>
      <c r="C15" s="486"/>
      <c r="D15" s="486"/>
      <c r="E15" s="486"/>
      <c r="F15" s="486"/>
      <c r="G15" s="487"/>
      <c r="H15" s="488"/>
      <c r="I15" s="487"/>
      <c r="J15" s="488"/>
      <c r="K15" s="486"/>
      <c r="L15" s="487"/>
      <c r="M15" s="486"/>
      <c r="N15" s="487"/>
      <c r="O15" s="486"/>
      <c r="P15" s="486"/>
      <c r="Q15" s="487"/>
      <c r="R15" s="486"/>
      <c r="S15" s="486"/>
      <c r="T15" s="487"/>
      <c r="U15" s="489"/>
      <c r="V15" s="490"/>
      <c r="W15" s="490"/>
      <c r="X15" s="491"/>
      <c r="Y15" s="491"/>
      <c r="Z15" s="491"/>
      <c r="AA15" s="491"/>
    </row>
  </sheetData>
  <mergeCells count="20">
    <mergeCell ref="R3:T3"/>
    <mergeCell ref="AA2:AA4"/>
    <mergeCell ref="R2:T2"/>
    <mergeCell ref="U2:U4"/>
    <mergeCell ref="V2:W2"/>
    <mergeCell ref="X2:Y2"/>
    <mergeCell ref="A2:A4"/>
    <mergeCell ref="B2:B4"/>
    <mergeCell ref="C2:C4"/>
    <mergeCell ref="D2:D4"/>
    <mergeCell ref="E2:E4"/>
    <mergeCell ref="F2:F4"/>
    <mergeCell ref="G2:I2"/>
    <mergeCell ref="J2:L2"/>
    <mergeCell ref="M2:N2"/>
    <mergeCell ref="O2:Q2"/>
    <mergeCell ref="J3:L3"/>
    <mergeCell ref="G3:I3"/>
    <mergeCell ref="M3:N3"/>
    <mergeCell ref="O3:Q3"/>
  </mergeCells>
  <phoneticPr fontId="2" type="noConversion"/>
  <conditionalFormatting sqref="B8:AA8 B13:AA15">
    <cfRule type="expression" dxfId="11" priority="1779" stopIfTrue="1">
      <formula>$B8="신설"</formula>
    </cfRule>
  </conditionalFormatting>
  <conditionalFormatting sqref="B8:AA8 B13:AA15">
    <cfRule type="expression" dxfId="10" priority="1777" stopIfTrue="1">
      <formula>$B8="제거"</formula>
    </cfRule>
  </conditionalFormatting>
  <conditionalFormatting sqref="B8:AA8 B13:AA15">
    <cfRule type="expression" dxfId="9" priority="1778" stopIfTrue="1">
      <formula>$B8="재도색"</formula>
    </cfRule>
  </conditionalFormatting>
  <conditionalFormatting sqref="B7:AA7">
    <cfRule type="expression" dxfId="8" priority="45" stopIfTrue="1">
      <formula>$B7="신설"</formula>
    </cfRule>
  </conditionalFormatting>
  <conditionalFormatting sqref="B7:AA7">
    <cfRule type="expression" dxfId="7" priority="43" stopIfTrue="1">
      <formula>$B7="제거"</formula>
    </cfRule>
  </conditionalFormatting>
  <conditionalFormatting sqref="B7:AA7">
    <cfRule type="expression" dxfId="6" priority="44" stopIfTrue="1">
      <formula>$B7="재도색"</formula>
    </cfRule>
  </conditionalFormatting>
  <conditionalFormatting sqref="B10:AA10">
    <cfRule type="expression" dxfId="5" priority="6" stopIfTrue="1">
      <formula>$B10="신설"</formula>
    </cfRule>
  </conditionalFormatting>
  <conditionalFormatting sqref="B10:AA10">
    <cfRule type="expression" dxfId="4" priority="5" stopIfTrue="1">
      <formula>$B10="제거"</formula>
    </cfRule>
  </conditionalFormatting>
  <conditionalFormatting sqref="B10:AA10">
    <cfRule type="expression" dxfId="3" priority="4" stopIfTrue="1">
      <formula>$B10="재도색"</formula>
    </cfRule>
  </conditionalFormatting>
  <conditionalFormatting sqref="B12:AA12">
    <cfRule type="expression" dxfId="2" priority="3" stopIfTrue="1">
      <formula>$B12="신설"</formula>
    </cfRule>
  </conditionalFormatting>
  <conditionalFormatting sqref="B12:AA12">
    <cfRule type="expression" dxfId="1" priority="1" stopIfTrue="1">
      <formula>$B12="제거"</formula>
    </cfRule>
  </conditionalFormatting>
  <conditionalFormatting sqref="B12:AA12">
    <cfRule type="expression" dxfId="0" priority="2" stopIfTrue="1">
      <formula>$B12="재도색"</formula>
    </cfRule>
  </conditionalFormatting>
  <printOptions horizontalCentered="1"/>
  <pageMargins left="0.47244094488188981" right="0.31496062992125984" top="0.59055118110236227" bottom="0.59055118110236227" header="0.19685039370078741" footer="0.19685039370078741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갑지.표지</vt:lpstr>
      <vt:lpstr>위치도</vt:lpstr>
      <vt:lpstr>설계설명서</vt:lpstr>
      <vt:lpstr>원가계산서</vt:lpstr>
      <vt:lpstr>내역서총괄표</vt:lpstr>
      <vt:lpstr>내역서</vt:lpstr>
      <vt:lpstr>내역서2</vt:lpstr>
      <vt:lpstr>수량산출(횡단보도)</vt:lpstr>
      <vt:lpstr>내역서!Print_Area</vt:lpstr>
      <vt:lpstr>내역서2!Print_Area</vt:lpstr>
      <vt:lpstr>내역서총괄표!Print_Area</vt:lpstr>
      <vt:lpstr>설계설명서!Print_Area</vt:lpstr>
      <vt:lpstr>'수량산출(횡단보도)'!Print_Area</vt:lpstr>
      <vt:lpstr>원가계산서!Print_Area</vt:lpstr>
      <vt:lpstr>위치도!Print_Area</vt:lpstr>
      <vt:lpstr>'수량산출(횡단보도)'!Print_Titles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2022-08-25T07:02:33Z</cp:lastPrinted>
  <dcterms:created xsi:type="dcterms:W3CDTF">2012-03-07T02:46:43Z</dcterms:created>
  <dcterms:modified xsi:type="dcterms:W3CDTF">2022-08-29T00:23:49Z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EsICJub2RlMSIgOiB7ImRzZCI6IjAxMDAwMDAwMDAwMDMwMjMiLCJsb2dUaW1lIjoiMjAyMi0wOC0xOFQwMTo0NjoyMFoiLCJwSUQiOjIsInRyYWNlSWQiOiIzQkM5RkVFNTA5RkI0Nzk2ODRCQUU1RkRFOTk4NjVDMCIsInVzZXJDb2RlIjoiMjAyMTAwMjAifSwibm9kZTIiIDogeyJkc2QiOiIwMTAwMDAwMDAwMDAzMDIzIiwibG9nVGltZSI6IjIwMjItMDgtMTlUMDA6MTQ6NDNaIiwicElEIjoyLCJ0cmFjZUlkIjoiMDMzODJGQUE2MEUwNDhBNjhBOEY1RTc2OTZFODExOTgiLCJ1c2VyQ29kZSI6IjIwMjEwMDIwIn0sIm5vZGUzIiA6IHsiZHNkIjoiMDEwMDAwMDAwMDAwMzAyMyIsImxvZ1RpbWUiOiIyMDIyLTA4LTI1VDAwOjUwOjU5WiIsInBJRCI6MiwidHJhY2VJZCI6IjcwRURCQUQ2QjNGRTQxOTU4NDlDMTU2NTZGODA3QzYzIiwidXNlckNvZGUiOiIyMDIxMDAyMCJ9LCJub2RlNCIgOiB7ImRzZCI6IjAxMDAwMDAwMDAwMDMwMjMiLCJsb2dUaW1lIjoiMjAyMi0wOC0yOVQwMDowNToyNloiLCJwSUQiOjIsInRyYWNlSWQiOiJEMkFDM0I0NDg5REI0MDMzQjU2NjMyRTIzOUY4OEY1MiIsInVzZXJDb2RlIjoiMjAyMTAwMjAifSwibm9kZTUiIDogeyAidXNlckNvZGUiIDogIjIwMDYwMDE2IiwgInRyYWNlSWQiIDogIkU2RjFGNDMwREMxQ0VDNjg5OTE0MUY3MTkxNjQzM0EzIiwgImRzZCIgOiAiMDAwMDAwMDAwMDAwMDAwMCIsICJwSUQiIDogIjIwNDgiLCAibG9nVGltZSIgOiAiMjAyMi0wOC0zMVQwMTo1NDowN1oiIH19</vt:lpwstr>
  </property>
</Properties>
</file>