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사격장\"/>
    </mc:Choice>
  </mc:AlternateContent>
  <bookViews>
    <workbookView xWindow="0" yWindow="0" windowWidth="21570" windowHeight="8100"/>
  </bookViews>
  <sheets>
    <sheet name="원가계산서" sheetId="7" r:id="rId1"/>
    <sheet name="집계표" sheetId="6" r:id="rId2"/>
    <sheet name="내역서" sheetId="5" r:id="rId3"/>
  </sheets>
  <definedNames>
    <definedName name="_xlnm.Print_Area" localSheetId="2">내역서!$A$1:$M$125</definedName>
    <definedName name="_xlnm.Print_Area" localSheetId="0">원가계산서!$A$1:$F$32</definedName>
    <definedName name="_xlnm.Print_Area" localSheetId="1">집계표!$A$1:$M$28</definedName>
    <definedName name="_xlnm.Print_Titles" localSheetId="2">내역서!$1:$4</definedName>
    <definedName name="_xlnm.Print_Titles" localSheetId="0">원가계산서!$1:$4</definedName>
    <definedName name="_xlnm.Print_Titles" localSheetId="1">집계표!$1:$4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6" i="5" l="1"/>
  <c r="E8" i="6" l="1"/>
  <c r="A9" i="6"/>
  <c r="A8" i="6"/>
  <c r="A7" i="6"/>
  <c r="A6" i="6"/>
  <c r="A5" i="6"/>
  <c r="I7" i="6"/>
  <c r="J7" i="6" s="1"/>
  <c r="AL7" i="6"/>
  <c r="AL8" i="6"/>
  <c r="R8" i="6"/>
  <c r="S8" i="6"/>
  <c r="T8" i="6"/>
  <c r="U8" i="6"/>
  <c r="W8" i="6"/>
  <c r="X8" i="6"/>
  <c r="Y8" i="6"/>
  <c r="AA8" i="6"/>
  <c r="AB8" i="6"/>
  <c r="AC8" i="6"/>
  <c r="AE8" i="6"/>
  <c r="AF8" i="6"/>
  <c r="AG8" i="6"/>
  <c r="AI8" i="6"/>
  <c r="AJ8" i="6"/>
  <c r="AK8" i="6"/>
  <c r="W7" i="6"/>
  <c r="AA7" i="6"/>
  <c r="AE7" i="6"/>
  <c r="AI7" i="6"/>
  <c r="S7" i="6"/>
  <c r="T7" i="6"/>
  <c r="V7" i="6"/>
  <c r="X7" i="6"/>
  <c r="Y7" i="6"/>
  <c r="Z7" i="6"/>
  <c r="AB7" i="6"/>
  <c r="AC7" i="6"/>
  <c r="AD7" i="6"/>
  <c r="AF7" i="6"/>
  <c r="AG7" i="6"/>
  <c r="AH7" i="6"/>
  <c r="AJ7" i="6"/>
  <c r="AK7" i="6"/>
  <c r="X6" i="6"/>
  <c r="AB6" i="6"/>
  <c r="AF6" i="6"/>
  <c r="AJ6" i="6"/>
  <c r="AL6" i="6"/>
  <c r="T6" i="6"/>
  <c r="U6" i="6"/>
  <c r="V6" i="6"/>
  <c r="W6" i="6"/>
  <c r="Y6" i="6"/>
  <c r="Z6" i="6"/>
  <c r="AA6" i="6"/>
  <c r="AC6" i="6"/>
  <c r="AD6" i="6"/>
  <c r="AE6" i="6"/>
  <c r="AG6" i="6"/>
  <c r="AH6" i="6"/>
  <c r="AI6" i="6"/>
  <c r="AK6" i="6"/>
  <c r="AL5" i="6"/>
  <c r="AL28" i="6" s="1"/>
  <c r="Y5" i="6"/>
  <c r="Y28" i="6" s="1"/>
  <c r="AC5" i="6"/>
  <c r="AC28" i="6" s="1"/>
  <c r="AG5" i="6"/>
  <c r="AG28" i="6" s="1"/>
  <c r="AK5" i="6"/>
  <c r="AK28" i="6" s="1"/>
  <c r="S5" i="6"/>
  <c r="S28" i="6" s="1"/>
  <c r="V5" i="6"/>
  <c r="V28" i="6" s="1"/>
  <c r="W5" i="6"/>
  <c r="X5" i="6"/>
  <c r="X28" i="6" s="1"/>
  <c r="Z5" i="6"/>
  <c r="Z28" i="6" s="1"/>
  <c r="AA5" i="6"/>
  <c r="AA28" i="6" s="1"/>
  <c r="AB5" i="6"/>
  <c r="AB28" i="6" s="1"/>
  <c r="AD5" i="6"/>
  <c r="AD28" i="6" s="1"/>
  <c r="AE5" i="6"/>
  <c r="AE28" i="6" s="1"/>
  <c r="AF5" i="6"/>
  <c r="AF28" i="6" s="1"/>
  <c r="AH5" i="6"/>
  <c r="AH28" i="6" s="1"/>
  <c r="AI5" i="6"/>
  <c r="AI28" i="6" s="1"/>
  <c r="AJ5" i="6"/>
  <c r="AJ28" i="6" s="1"/>
  <c r="I5" i="6"/>
  <c r="J5" i="6" s="1"/>
  <c r="R7" i="6"/>
  <c r="S6" i="6"/>
  <c r="U7" i="6"/>
  <c r="R5" i="6"/>
  <c r="R28" i="6" s="1"/>
  <c r="T5" i="6"/>
  <c r="T28" i="6" s="1"/>
  <c r="U5" i="6"/>
  <c r="U28" i="6" s="1"/>
  <c r="W28" i="6"/>
  <c r="AH8" i="6"/>
  <c r="AD8" i="6"/>
  <c r="Z8" i="6"/>
  <c r="V8" i="6"/>
  <c r="R6" i="6"/>
  <c r="G5" i="6" l="1"/>
  <c r="H5" i="6" s="1"/>
  <c r="J28" i="6"/>
  <c r="E12" i="7" s="1"/>
  <c r="I6" i="6"/>
  <c r="J6" i="6" s="1"/>
  <c r="I9" i="6" l="1"/>
  <c r="K9" i="6" s="1"/>
  <c r="G6" i="6" l="1"/>
  <c r="H6" i="6" s="1"/>
  <c r="J9" i="6"/>
  <c r="L9" i="6" s="1"/>
  <c r="G7" i="6" l="1"/>
  <c r="H7" i="6" s="1"/>
  <c r="E5" i="6"/>
  <c r="G8" i="6"/>
  <c r="F5" i="6" l="1"/>
  <c r="K5" i="6"/>
  <c r="K8" i="6"/>
  <c r="H8" i="6"/>
  <c r="L8" i="6" l="1"/>
  <c r="H28" i="6"/>
  <c r="E9" i="7" s="1"/>
  <c r="L5" i="6"/>
  <c r="E10" i="7" l="1"/>
  <c r="E11" i="7" s="1"/>
  <c r="E15" i="7"/>
  <c r="E17" i="7" s="1"/>
  <c r="E18" i="7"/>
  <c r="E16" i="7"/>
  <c r="E14" i="7" l="1"/>
  <c r="E13" i="7"/>
  <c r="E7" i="6" l="1"/>
  <c r="F7" i="6" s="1"/>
  <c r="E6" i="6"/>
  <c r="K7" i="6" l="1"/>
  <c r="F6" i="6"/>
  <c r="L6" i="6" s="1"/>
  <c r="K6" i="6"/>
  <c r="L7" i="6"/>
  <c r="F28" i="6" l="1"/>
  <c r="E5" i="7" s="1"/>
  <c r="E6" i="7" s="1"/>
  <c r="E8" i="7" s="1"/>
  <c r="E19" i="7" s="1"/>
  <c r="L28" i="6"/>
  <c r="E20" i="7" l="1"/>
  <c r="E23" i="7"/>
  <c r="E21" i="7"/>
  <c r="E25" i="7" s="1"/>
  <c r="E26" i="7" l="1"/>
  <c r="E27" i="7"/>
</calcChain>
</file>

<file path=xl/sharedStrings.xml><?xml version="1.0" encoding="utf-8"?>
<sst xmlns="http://schemas.openxmlformats.org/spreadsheetml/2006/main" count="237" uniqueCount="142">
  <si>
    <t>단위</t>
  </si>
  <si>
    <t>식</t>
  </si>
  <si>
    <t>수  량</t>
  </si>
  <si>
    <t>재  료  비</t>
  </si>
  <si>
    <t>노  무  비</t>
  </si>
  <si>
    <t>경      비</t>
  </si>
  <si>
    <t>합      계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</si>
  <si>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</si>
  <si>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</si>
  <si>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</si>
  <si>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</si>
  <si>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</si>
  <si>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</si>
  <si>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</si>
  <si>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</si>
  <si>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기계경비</t>
  </si>
  <si>
    <t>재료비</t>
  </si>
  <si>
    <t>합  계</t>
  </si>
  <si>
    <t>금    액</t>
  </si>
  <si>
    <t>내       역      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</si>
  <si>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</si>
  <si>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</si>
  <si>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</si>
  <si>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</si>
  <si>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</si>
  <si>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</si>
  <si>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</si>
  <si>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</si>
  <si>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</si>
  <si>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</si>
  <si>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</si>
  <si>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</si>
  <si>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</si>
  <si>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도급자관급</t>
  </si>
  <si>
    <t>품질시험비</t>
  </si>
  <si>
    <t>관급자관급</t>
  </si>
  <si>
    <t>안전관리계획및점검</t>
  </si>
  <si>
    <t>상수도인입분담금</t>
  </si>
  <si>
    <t>가스시설분담금</t>
  </si>
  <si>
    <t>가시설계측비</t>
  </si>
  <si>
    <t>신기술특허사용료</t>
  </si>
  <si>
    <t>간접재료비</t>
  </si>
  <si>
    <t>집      계      표</t>
  </si>
  <si>
    <t>수 량</t>
  </si>
  <si>
    <t/>
  </si>
  <si>
    <t>공 사 원 가 계 산 서</t>
  </si>
  <si>
    <t xml:space="preserve">                     구  분
  비   목</t>
  </si>
  <si>
    <t>구    성   비</t>
  </si>
  <si>
    <t>금      액</t>
  </si>
  <si>
    <t>비    고</t>
  </si>
  <si>
    <t>직   접   재  료  비</t>
  </si>
  <si>
    <t>간   접   재  료  비</t>
  </si>
  <si>
    <t>작업설.부산물 등(△)</t>
  </si>
  <si>
    <t xml:space="preserve"> 소               계</t>
  </si>
  <si>
    <t>직   접   노  무  비</t>
  </si>
  <si>
    <t>간   접   노  무  비</t>
  </si>
  <si>
    <t>소                계</t>
  </si>
  <si>
    <t>산    출    경    비</t>
  </si>
  <si>
    <t>산  재  보   험   료</t>
  </si>
  <si>
    <t>고  용  보   험   료</t>
  </si>
  <si>
    <t>건  강  보   험   료</t>
  </si>
  <si>
    <t>연  금  보   험   료</t>
  </si>
  <si>
    <t>노인 장기 요양보험료</t>
  </si>
  <si>
    <t>퇴 직 공 제 부 금 비</t>
  </si>
  <si>
    <t>산업 안전 보건관리비</t>
  </si>
  <si>
    <t>기    타    경    비</t>
  </si>
  <si>
    <t>환  경  보   전   비</t>
  </si>
  <si>
    <t>건설하도급보증수수료</t>
  </si>
  <si>
    <t>건설기계대여보증수수료</t>
  </si>
  <si>
    <t>공사이행 보증 수수료</t>
  </si>
  <si>
    <t xml:space="preserve">         계</t>
  </si>
  <si>
    <t>일  반   관   리  비</t>
  </si>
  <si>
    <t>이                윤</t>
  </si>
  <si>
    <t>총       원       가</t>
  </si>
  <si>
    <t>부   가   가  치  세</t>
  </si>
  <si>
    <t>도    급    금    액</t>
  </si>
  <si>
    <t>노무비</t>
  </si>
  <si>
    <t>경  비</t>
  </si>
  <si>
    <t>순  공  사  원  가</t>
  </si>
  <si>
    <t>폐콘크리트</t>
    <phoneticPr fontId="1" type="noConversion"/>
  </si>
  <si>
    <t>식</t>
    <phoneticPr fontId="1" type="noConversion"/>
  </si>
  <si>
    <t>합계제외</t>
    <phoneticPr fontId="1" type="noConversion"/>
  </si>
  <si>
    <t>폐 기 물  처  리  비</t>
    <phoneticPr fontId="1" type="noConversion"/>
  </si>
  <si>
    <t>(노)*3.7%</t>
  </si>
  <si>
    <t>(노)*1.01%</t>
  </si>
  <si>
    <t>(직.노)*3.495%</t>
  </si>
  <si>
    <t>(직.노)*4.5%</t>
  </si>
  <si>
    <t>(건강보험료)*12.27%</t>
  </si>
  <si>
    <t>(직.노)*2.3%</t>
  </si>
  <si>
    <t>(재+직.노)*2.93%</t>
  </si>
  <si>
    <t>(재+직.노+기.경)*0.3%</t>
  </si>
  <si>
    <t>(재+직.노+기.경)*0.081%</t>
  </si>
  <si>
    <t>(재+노+경)*6%</t>
  </si>
  <si>
    <t>(노+경+일)*15%</t>
  </si>
  <si>
    <t>(총원가)*10%</t>
  </si>
  <si>
    <t>1. 가설공사</t>
    <phoneticPr fontId="1" type="noConversion"/>
  </si>
  <si>
    <t>㎡</t>
    <phoneticPr fontId="1" type="noConversion"/>
  </si>
  <si>
    <t>외부, 롤러, 천장, 2회</t>
    <phoneticPr fontId="1" type="noConversion"/>
  </si>
  <si>
    <t>외부, 롤러, 벽체, 2회</t>
    <phoneticPr fontId="1" type="noConversion"/>
  </si>
  <si>
    <t>내부, 롤러, 벽체, 2회</t>
    <phoneticPr fontId="1" type="noConversion"/>
  </si>
  <si>
    <t>롤러, 벽체, 2회</t>
    <phoneticPr fontId="1" type="noConversion"/>
  </si>
  <si>
    <t>붓, 철재면, 2회</t>
    <phoneticPr fontId="1" type="noConversion"/>
  </si>
  <si>
    <t>롤러, 천장, 2회</t>
    <phoneticPr fontId="1" type="noConversion"/>
  </si>
  <si>
    <t>붓, 철재면, 1회</t>
    <phoneticPr fontId="1" type="noConversion"/>
  </si>
  <si>
    <t>붓, 목재면, 2회</t>
    <phoneticPr fontId="1" type="noConversion"/>
  </si>
  <si>
    <t>붓, 2회</t>
    <phoneticPr fontId="1" type="noConversion"/>
  </si>
  <si>
    <t>하도 2회, 퍼티 및 연마, 무늬코트 1회, 상도 1회</t>
    <phoneticPr fontId="1" type="noConversion"/>
  </si>
  <si>
    <t>롤러, 2회</t>
    <phoneticPr fontId="1" type="noConversion"/>
  </si>
  <si>
    <t>1:3, 3.6m 이하, 3회</t>
    <phoneticPr fontId="1" type="noConversion"/>
  </si>
  <si>
    <t>대</t>
    <phoneticPr fontId="1" type="noConversion"/>
  </si>
  <si>
    <t>3개월, 1단</t>
    <phoneticPr fontId="1" type="noConversion"/>
  </si>
  <si>
    <t>20mm</t>
    <phoneticPr fontId="1" type="noConversion"/>
  </si>
  <si>
    <t>폐기물처리비</t>
    <phoneticPr fontId="1" type="noConversion"/>
  </si>
  <si>
    <t>상차 및 운반, 15ton 덤프, 30Km</t>
    <phoneticPr fontId="1" type="noConversion"/>
  </si>
  <si>
    <t>ton</t>
    <phoneticPr fontId="1" type="noConversion"/>
  </si>
  <si>
    <t xml:space="preserve">이동식강관말비계 </t>
    <phoneticPr fontId="1" type="noConversion"/>
  </si>
  <si>
    <t>모르타르 바름</t>
    <phoneticPr fontId="1" type="noConversion"/>
  </si>
  <si>
    <t>수성페인트칠</t>
    <phoneticPr fontId="1" type="noConversion"/>
  </si>
  <si>
    <t>실리콘페인트칠</t>
    <phoneticPr fontId="1" type="noConversion"/>
  </si>
  <si>
    <t>비닐페인트칠</t>
    <phoneticPr fontId="1" type="noConversion"/>
  </si>
  <si>
    <t>유성페인트칠</t>
    <phoneticPr fontId="1" type="noConversion"/>
  </si>
  <si>
    <t>녹막이페인트칠</t>
    <phoneticPr fontId="1" type="noConversion"/>
  </si>
  <si>
    <t>오일스테인칠</t>
    <phoneticPr fontId="1" type="noConversion"/>
  </si>
  <si>
    <t>에폭시페인트칠</t>
    <phoneticPr fontId="1" type="noConversion"/>
  </si>
  <si>
    <t>걸레받이페인트칠</t>
    <phoneticPr fontId="1" type="noConversion"/>
  </si>
  <si>
    <t>무늬코트칠</t>
    <phoneticPr fontId="1" type="noConversion"/>
  </si>
  <si>
    <t>모르타르 철거</t>
    <phoneticPr fontId="1" type="noConversion"/>
  </si>
  <si>
    <t>2. 미장공사</t>
    <phoneticPr fontId="1" type="noConversion"/>
  </si>
  <si>
    <t>3. 칠공사</t>
    <phoneticPr fontId="1" type="noConversion"/>
  </si>
  <si>
    <t>4. 철거공사</t>
    <phoneticPr fontId="1" type="noConversion"/>
  </si>
  <si>
    <t>5. 폐기물처리비</t>
    <phoneticPr fontId="1" type="noConversion"/>
  </si>
  <si>
    <t>직.노*12.5%</t>
    <phoneticPr fontId="1" type="noConversion"/>
  </si>
  <si>
    <t>(재+노)*7.8%</t>
    <phoneticPr fontId="1" type="noConversion"/>
  </si>
  <si>
    <t>((재+직.노+기.경)*0.0141%*공기(년)</t>
    <phoneticPr fontId="1" type="noConversion"/>
  </si>
  <si>
    <t>공사명 : 대구국제사격장 시설물 보수공사</t>
    <phoneticPr fontId="1" type="noConversion"/>
  </si>
  <si>
    <t>공사명 : 대구국제사격장 시설물 보수공사</t>
    <phoneticPr fontId="1" type="noConversion"/>
  </si>
  <si>
    <t>건축물 현장정리</t>
    <phoneticPr fontId="1" type="noConversion"/>
  </si>
  <si>
    <t>개보수</t>
    <phoneticPr fontId="1" type="noConversion"/>
  </si>
  <si>
    <t>바닥, 상도 2회</t>
    <phoneticPr fontId="1" type="noConversion"/>
  </si>
  <si>
    <t>내부, 롤러, 천장, 2회</t>
    <phoneticPr fontId="1" type="noConversion"/>
  </si>
  <si>
    <t>에폭시페인트칠</t>
    <phoneticPr fontId="1" type="noConversion"/>
  </si>
  <si>
    <t>바닥, 상도 1회, 라인마킹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</si>
</sst>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#"/>
    <numFmt numFmtId="177" formatCode="#,##0.0######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9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9"/>
      <color rgb="FF000080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8"/>
      <color rgb="FFFF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shrinkToFit="1"/>
    </xf>
    <xf numFmtId="0" fontId="7" fillId="0" borderId="1" xfId="0" quotePrefix="1" applyFont="1" applyBorder="1" applyAlignment="1">
      <alignment horizontal="left" vertical="center" shrinkToFit="1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right" vertical="center" shrinkToFit="1"/>
    </xf>
    <xf numFmtId="176" fontId="7" fillId="0" borderId="1" xfId="0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left" vertical="center" shrinkToFit="1"/>
    </xf>
    <xf numFmtId="177" fontId="7" fillId="0" borderId="1" xfId="0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quotePrefix="1">
      <alignment vertical="center"/>
    </xf>
    <xf numFmtId="0" fontId="8" fillId="2" borderId="1" xfId="0" quotePrefix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right" vertical="center" shrinkToFit="1"/>
    </xf>
    <xf numFmtId="176" fontId="8" fillId="2" borderId="1" xfId="0" applyNumberFormat="1" applyFont="1" applyFill="1" applyBorder="1" applyAlignment="1">
      <alignment horizontal="right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176" fontId="0" fillId="0" borderId="0" xfId="0" applyNumberFormat="1">
      <alignment vertical="center"/>
    </xf>
    <xf numFmtId="0" fontId="11" fillId="0" borderId="11" xfId="0" quotePrefix="1" applyFont="1" applyBorder="1" applyAlignment="1">
      <alignment horizontal="left" vertical="center" shrinkToFit="1"/>
    </xf>
    <xf numFmtId="176" fontId="11" fillId="0" borderId="11" xfId="0" applyNumberFormat="1" applyFont="1" applyBorder="1" applyAlignment="1">
      <alignment horizontal="right" vertical="center" shrinkToFit="1"/>
    </xf>
    <xf numFmtId="0" fontId="11" fillId="0" borderId="12" xfId="0" quotePrefix="1" applyFont="1" applyBorder="1" applyAlignment="1">
      <alignment horizontal="left" vertical="center" shrinkToFit="1"/>
    </xf>
    <xf numFmtId="176" fontId="11" fillId="0" borderId="12" xfId="0" applyNumberFormat="1" applyFont="1" applyBorder="1" applyAlignment="1">
      <alignment horizontal="right" vertical="center" shrinkToFit="1"/>
    </xf>
    <xf numFmtId="0" fontId="11" fillId="0" borderId="13" xfId="0" quotePrefix="1" applyFont="1" applyBorder="1" applyAlignment="1">
      <alignment horizontal="left" vertical="center" shrinkToFit="1"/>
    </xf>
    <xf numFmtId="176" fontId="11" fillId="0" borderId="13" xfId="0" applyNumberFormat="1" applyFont="1" applyBorder="1" applyAlignment="1">
      <alignment horizontal="right" vertical="center" shrinkToFit="1"/>
    </xf>
    <xf numFmtId="0" fontId="11" fillId="2" borderId="1" xfId="0" quotePrefix="1" applyFont="1" applyFill="1" applyBorder="1" applyAlignment="1">
      <alignment horizontal="left" vertical="center" shrinkToFit="1"/>
    </xf>
    <xf numFmtId="176" fontId="11" fillId="2" borderId="1" xfId="0" applyNumberFormat="1" applyFont="1" applyFill="1" applyBorder="1" applyAlignment="1">
      <alignment horizontal="right" vertical="center" shrinkToFit="1"/>
    </xf>
    <xf numFmtId="0" fontId="11" fillId="0" borderId="13" xfId="0" applyFont="1" applyBorder="1" applyAlignment="1">
      <alignment horizontal="left" vertical="center" shrinkToFit="1"/>
    </xf>
    <xf numFmtId="0" fontId="11" fillId="0" borderId="12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shrinkToFit="1"/>
    </xf>
    <xf numFmtId="176" fontId="11" fillId="0" borderId="1" xfId="0" applyNumberFormat="1" applyFont="1" applyBorder="1" applyAlignment="1">
      <alignment horizontal="right" vertical="center" shrinkToFit="1"/>
    </xf>
    <xf numFmtId="0" fontId="11" fillId="0" borderId="1" xfId="0" quotePrefix="1" applyFont="1" applyBorder="1" applyAlignment="1">
      <alignment horizontal="left" vertical="center" shrinkToFit="1"/>
    </xf>
    <xf numFmtId="176" fontId="0" fillId="0" borderId="0" xfId="0" applyNumberFormat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 shrinkToFit="1"/>
    </xf>
    <xf numFmtId="0" fontId="12" fillId="0" borderId="1" xfId="0" quotePrefix="1" applyFont="1" applyBorder="1" applyAlignment="1">
      <alignment horizontal="center" vertical="center" shrinkToFit="1"/>
    </xf>
    <xf numFmtId="41" fontId="8" fillId="2" borderId="1" xfId="0" applyNumberFormat="1" applyFont="1" applyFill="1" applyBorder="1" applyAlignment="1">
      <alignment horizontal="right" vertical="center" shrinkToFit="1"/>
    </xf>
    <xf numFmtId="0" fontId="14" fillId="0" borderId="1" xfId="0" quotePrefix="1" applyFont="1" applyBorder="1" applyAlignment="1">
      <alignment horizontal="left" vertical="center" shrinkToFit="1"/>
    </xf>
    <xf numFmtId="0" fontId="14" fillId="0" borderId="1" xfId="0" quotePrefix="1" applyFont="1" applyBorder="1" applyAlignment="1">
      <alignment horizontal="center" vertical="center" shrinkToFit="1"/>
    </xf>
    <xf numFmtId="177" fontId="14" fillId="0" borderId="1" xfId="0" applyNumberFormat="1" applyFont="1" applyBorder="1" applyAlignment="1">
      <alignment horizontal="right" vertical="center" shrinkToFit="1"/>
    </xf>
    <xf numFmtId="41" fontId="14" fillId="0" borderId="1" xfId="0" applyNumberFormat="1" applyFont="1" applyBorder="1" applyAlignment="1">
      <alignment horizontal="right" vertical="center" shrinkToFit="1"/>
    </xf>
    <xf numFmtId="0" fontId="14" fillId="0" borderId="1" xfId="0" quotePrefix="1" applyFont="1" applyBorder="1" applyAlignment="1">
      <alignment horizontal="right" vertical="center" shrinkToFit="1"/>
    </xf>
    <xf numFmtId="0" fontId="13" fillId="0" borderId="0" xfId="0" applyFont="1">
      <alignment vertical="center"/>
    </xf>
    <xf numFmtId="0" fontId="12" fillId="0" borderId="1" xfId="0" quotePrefix="1" applyFont="1" applyBorder="1" applyAlignment="1">
      <alignment horizontal="left" vertical="center" shrinkToFit="1"/>
    </xf>
    <xf numFmtId="177" fontId="12" fillId="0" borderId="1" xfId="0" applyNumberFormat="1" applyFont="1" applyBorder="1" applyAlignment="1">
      <alignment horizontal="right" vertical="center" shrinkToFit="1"/>
    </xf>
    <xf numFmtId="41" fontId="12" fillId="0" borderId="1" xfId="0" applyNumberFormat="1" applyFont="1" applyBorder="1" applyAlignment="1">
      <alignment horizontal="right" vertical="center" shrinkToFit="1"/>
    </xf>
    <xf numFmtId="0" fontId="12" fillId="0" borderId="1" xfId="0" quotePrefix="1" applyFont="1" applyBorder="1" applyAlignment="1">
      <alignment horizontal="right" vertical="center" shrinkToFit="1"/>
    </xf>
    <xf numFmtId="0" fontId="3" fillId="0" borderId="1" xfId="0" quotePrefix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11" fillId="2" borderId="1" xfId="0" quotePrefix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3" fillId="0" borderId="3" xfId="0" quotePrefix="1" applyFont="1" applyBorder="1" applyAlignment="1">
      <alignment horizontal="center" vertical="center" shrinkToFit="1"/>
    </xf>
    <xf numFmtId="0" fontId="3" fillId="0" borderId="4" xfId="0" quotePrefix="1" applyFont="1" applyBorder="1" applyAlignment="1">
      <alignment horizontal="center" vertical="center" shrinkToFit="1"/>
    </xf>
    <xf numFmtId="0" fontId="3" fillId="0" borderId="5" xfId="0" quotePrefix="1" applyFont="1" applyBorder="1" applyAlignment="1">
      <alignment horizontal="center" vertical="center" shrinkToFit="1"/>
    </xf>
    <xf numFmtId="0" fontId="3" fillId="0" borderId="11" xfId="0" quotePrefix="1" applyFont="1" applyBorder="1" applyAlignment="1">
      <alignment horizontal="center" vertical="center" textRotation="255" shrinkToFit="1"/>
    </xf>
    <xf numFmtId="0" fontId="3" fillId="0" borderId="12" xfId="0" applyFont="1" applyBorder="1" applyAlignment="1">
      <alignment horizontal="center" vertical="center" textRotation="255" shrinkToFit="1"/>
    </xf>
    <xf numFmtId="0" fontId="3" fillId="0" borderId="13" xfId="0" applyFont="1" applyBorder="1" applyAlignment="1">
      <alignment horizontal="center" vertical="center" textRotation="255" shrinkToFit="1"/>
    </xf>
    <xf numFmtId="0" fontId="3" fillId="0" borderId="1" xfId="0" applyFont="1" applyBorder="1" applyAlignment="1">
      <alignment horizontal="center" vertical="center" textRotation="255" shrinkToFit="1"/>
    </xf>
    <xf numFmtId="0" fontId="3" fillId="0" borderId="11" xfId="0" applyFont="1" applyBorder="1" applyAlignment="1">
      <alignment horizontal="center" vertical="center" textRotation="255" shrinkToFit="1"/>
    </xf>
    <xf numFmtId="0" fontId="2" fillId="0" borderId="0" xfId="0" applyFont="1" applyAlignment="1">
      <alignment horizontal="center" vertical="center"/>
    </xf>
    <xf numFmtId="0" fontId="4" fillId="0" borderId="0" xfId="0" quotePrefix="1" applyFont="1">
      <alignment vertical="center"/>
    </xf>
    <xf numFmtId="0" fontId="5" fillId="0" borderId="0" xfId="0" applyFont="1">
      <alignment vertical="center"/>
    </xf>
    <xf numFmtId="0" fontId="10" fillId="3" borderId="10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6" xfId="0" applyFont="1" applyFill="1" applyBorder="1" applyAlignment="1">
      <alignment horizontal="left"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4" borderId="3" xfId="0" quotePrefix="1" applyFont="1" applyFill="1" applyBorder="1" applyAlignment="1">
      <alignment horizontal="left" vertical="center" shrinkToFit="1"/>
    </xf>
    <xf numFmtId="0" fontId="9" fillId="4" borderId="4" xfId="0" quotePrefix="1" applyFont="1" applyFill="1" applyBorder="1" applyAlignment="1">
      <alignment horizontal="left" vertical="center" shrinkToFit="1"/>
    </xf>
    <xf numFmtId="0" fontId="9" fillId="4" borderId="5" xfId="0" quotePrefix="1" applyFont="1" applyFill="1" applyBorder="1" applyAlignment="1">
      <alignment horizontal="left" vertical="center" shrinkToFit="1"/>
    </xf>
    <xf numFmtId="0" fontId="9" fillId="4" borderId="1" xfId="0" quotePrefix="1" applyFont="1" applyFill="1" applyBorder="1" applyAlignment="1">
      <alignment horizontal="left" vertical="center" shrinkToFit="1"/>
    </xf>
    <xf numFmtId="0" fontId="9" fillId="4" borderId="1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I37"/>
  <sheetViews>
    <sheetView tabSelected="1" zoomScaleNormal="100" workbookViewId="0">
      <pane xSplit="3" ySplit="4" topLeftCell="D5" activePane="bottomRight" state="frozen"/>
      <selection activeCell="D84" sqref="D84"/>
      <selection pane="topRight" activeCell="D84" sqref="D84"/>
      <selection pane="bottomLeft" activeCell="D84" sqref="D84"/>
      <selection pane="bottomRight" activeCell="F20" sqref="F20"/>
    </sheetView>
  </sheetViews>
  <sheetFormatPr defaultRowHeight="16.5" x14ac:dyDescent="0.3"/>
  <cols>
    <col min="1" max="2" width="3.625" customWidth="1"/>
    <col min="3" max="3" width="21.25" style="2" customWidth="1"/>
    <col min="4" max="4" width="35" style="2" customWidth="1"/>
    <col min="5" max="5" width="25" style="1" customWidth="1"/>
    <col min="6" max="6" width="36.25" style="2" customWidth="1"/>
    <col min="7" max="8" width="9" customWidth="1"/>
    <col min="9" max="9" width="11.75" customWidth="1"/>
    <col min="10" max="11" width="9" customWidth="1"/>
  </cols>
  <sheetData>
    <row r="1" spans="1:9" ht="30" customHeight="1" x14ac:dyDescent="0.3">
      <c r="A1" s="60" t="s">
        <v>45</v>
      </c>
      <c r="B1" s="60"/>
      <c r="C1" s="60"/>
      <c r="D1" s="60"/>
      <c r="E1" s="60"/>
      <c r="F1" s="60"/>
    </row>
    <row r="2" spans="1:9" ht="16.149999999999999" customHeight="1" x14ac:dyDescent="0.3">
      <c r="A2" s="61" t="s">
        <v>135</v>
      </c>
      <c r="B2" s="62"/>
      <c r="C2" s="62"/>
      <c r="D2" s="62"/>
      <c r="E2" s="62"/>
      <c r="F2" s="62"/>
    </row>
    <row r="3" spans="1:9" ht="16.5" customHeight="1" x14ac:dyDescent="0.3">
      <c r="A3" s="63" t="s">
        <v>46</v>
      </c>
      <c r="B3" s="64"/>
      <c r="C3" s="65"/>
      <c r="D3" s="69" t="s">
        <v>47</v>
      </c>
      <c r="E3" s="69" t="s">
        <v>48</v>
      </c>
      <c r="F3" s="69" t="s">
        <v>49</v>
      </c>
    </row>
    <row r="4" spans="1:9" ht="16.5" customHeight="1" x14ac:dyDescent="0.3">
      <c r="A4" s="66"/>
      <c r="B4" s="67"/>
      <c r="C4" s="68"/>
      <c r="D4" s="69"/>
      <c r="E4" s="69"/>
      <c r="F4" s="69"/>
    </row>
    <row r="5" spans="1:9" ht="16.5" customHeight="1" x14ac:dyDescent="0.3">
      <c r="A5" s="55" t="s">
        <v>78</v>
      </c>
      <c r="B5" s="55" t="s">
        <v>16</v>
      </c>
      <c r="C5" s="21" t="s">
        <v>50</v>
      </c>
      <c r="D5" s="21" t="s">
        <v>44</v>
      </c>
      <c r="E5" s="22">
        <f>집계표!F28</f>
        <v>0</v>
      </c>
      <c r="F5" s="21" t="s">
        <v>44</v>
      </c>
      <c r="G5" s="13"/>
      <c r="I5" s="20"/>
    </row>
    <row r="6" spans="1:9" ht="16.5" customHeight="1" x14ac:dyDescent="0.3">
      <c r="A6" s="56"/>
      <c r="B6" s="56"/>
      <c r="C6" s="23" t="s">
        <v>51</v>
      </c>
      <c r="D6" s="23" t="s">
        <v>44</v>
      </c>
      <c r="E6" s="24">
        <f>ROUNDDOWN(E5*H6, 0)</f>
        <v>0</v>
      </c>
      <c r="F6" s="23" t="s">
        <v>44</v>
      </c>
      <c r="G6" s="13"/>
      <c r="I6" s="20"/>
    </row>
    <row r="7" spans="1:9" ht="16.5" customHeight="1" x14ac:dyDescent="0.3">
      <c r="A7" s="57"/>
      <c r="B7" s="57"/>
      <c r="C7" s="25" t="s">
        <v>52</v>
      </c>
      <c r="D7" s="25" t="s">
        <v>44</v>
      </c>
      <c r="E7" s="26"/>
      <c r="F7" s="25" t="s">
        <v>44</v>
      </c>
      <c r="G7" s="13"/>
      <c r="I7" s="20"/>
    </row>
    <row r="8" spans="1:9" ht="16.5" customHeight="1" x14ac:dyDescent="0.3">
      <c r="A8" s="58"/>
      <c r="B8" s="58"/>
      <c r="C8" s="27" t="s">
        <v>53</v>
      </c>
      <c r="D8" s="27" t="s">
        <v>44</v>
      </c>
      <c r="E8" s="28">
        <f>SUM(E5:E6)-ABS(E7)</f>
        <v>0</v>
      </c>
      <c r="F8" s="27" t="s">
        <v>44</v>
      </c>
      <c r="G8" s="13"/>
      <c r="I8" s="20"/>
    </row>
    <row r="9" spans="1:9" ht="16.5" customHeight="1" x14ac:dyDescent="0.3">
      <c r="A9" s="59"/>
      <c r="B9" s="55" t="s">
        <v>76</v>
      </c>
      <c r="C9" s="21" t="s">
        <v>54</v>
      </c>
      <c r="D9" s="21" t="s">
        <v>44</v>
      </c>
      <c r="E9" s="22">
        <f>집계표!H28</f>
        <v>0</v>
      </c>
      <c r="F9" s="21" t="s">
        <v>44</v>
      </c>
      <c r="G9" s="13"/>
      <c r="I9" s="20"/>
    </row>
    <row r="10" spans="1:9" ht="16.5" customHeight="1" x14ac:dyDescent="0.3">
      <c r="A10" s="57"/>
      <c r="B10" s="57"/>
      <c r="C10" s="25" t="s">
        <v>55</v>
      </c>
      <c r="D10" s="29" t="s">
        <v>131</v>
      </c>
      <c r="E10" s="26">
        <f>INT(E9*12.5%)</f>
        <v>0</v>
      </c>
      <c r="F10" s="25" t="s">
        <v>44</v>
      </c>
      <c r="G10" s="13"/>
      <c r="I10" s="20"/>
    </row>
    <row r="11" spans="1:9" ht="16.5" customHeight="1" x14ac:dyDescent="0.3">
      <c r="A11" s="58"/>
      <c r="B11" s="58"/>
      <c r="C11" s="27" t="s">
        <v>56</v>
      </c>
      <c r="D11" s="27" t="s">
        <v>44</v>
      </c>
      <c r="E11" s="28">
        <f>SUM(E9:E10)</f>
        <v>0</v>
      </c>
      <c r="F11" s="27" t="s">
        <v>44</v>
      </c>
      <c r="G11" s="13"/>
      <c r="I11" s="20"/>
    </row>
    <row r="12" spans="1:9" ht="16.5" customHeight="1" x14ac:dyDescent="0.3">
      <c r="A12" s="59"/>
      <c r="B12" s="55" t="s">
        <v>77</v>
      </c>
      <c r="C12" s="21" t="s">
        <v>57</v>
      </c>
      <c r="D12" s="21" t="s">
        <v>44</v>
      </c>
      <c r="E12" s="22">
        <f>집계표!J28</f>
        <v>0</v>
      </c>
      <c r="F12" s="21" t="s">
        <v>44</v>
      </c>
      <c r="G12" s="13"/>
      <c r="I12" s="20"/>
    </row>
    <row r="13" spans="1:9" ht="16.5" customHeight="1" x14ac:dyDescent="0.3">
      <c r="A13" s="56"/>
      <c r="B13" s="56"/>
      <c r="C13" s="23" t="s">
        <v>58</v>
      </c>
      <c r="D13" s="30" t="s">
        <v>83</v>
      </c>
      <c r="E13" s="24">
        <f>INT(E11*3.7%)</f>
        <v>0</v>
      </c>
      <c r="F13" s="23" t="s">
        <v>44</v>
      </c>
      <c r="G13" s="13"/>
      <c r="I13" s="20"/>
    </row>
    <row r="14" spans="1:9" ht="16.5" customHeight="1" x14ac:dyDescent="0.3">
      <c r="A14" s="56"/>
      <c r="B14" s="56"/>
      <c r="C14" s="23" t="s">
        <v>59</v>
      </c>
      <c r="D14" s="30" t="s">
        <v>84</v>
      </c>
      <c r="E14" s="24">
        <f>INT(E11*1.01%)</f>
        <v>0</v>
      </c>
      <c r="F14" s="23" t="s">
        <v>44</v>
      </c>
      <c r="G14" s="13"/>
      <c r="I14" s="20"/>
    </row>
    <row r="15" spans="1:9" ht="16.5" customHeight="1" x14ac:dyDescent="0.3">
      <c r="A15" s="56"/>
      <c r="B15" s="56"/>
      <c r="C15" s="23" t="s">
        <v>60</v>
      </c>
      <c r="D15" s="30" t="s">
        <v>85</v>
      </c>
      <c r="E15" s="24">
        <f>INT(E9*3.495%)</f>
        <v>0</v>
      </c>
      <c r="F15" s="23" t="s">
        <v>44</v>
      </c>
      <c r="G15" s="13"/>
      <c r="I15" s="20"/>
    </row>
    <row r="16" spans="1:9" ht="16.5" customHeight="1" x14ac:dyDescent="0.3">
      <c r="A16" s="56"/>
      <c r="B16" s="56"/>
      <c r="C16" s="23" t="s">
        <v>61</v>
      </c>
      <c r="D16" s="30" t="s">
        <v>86</v>
      </c>
      <c r="E16" s="24">
        <f>INT(E9*4.5%)</f>
        <v>0</v>
      </c>
      <c r="F16" s="23" t="s">
        <v>44</v>
      </c>
      <c r="G16" s="13"/>
      <c r="I16" s="20"/>
    </row>
    <row r="17" spans="1:9" ht="16.5" customHeight="1" x14ac:dyDescent="0.3">
      <c r="A17" s="56"/>
      <c r="B17" s="56"/>
      <c r="C17" s="23" t="s">
        <v>62</v>
      </c>
      <c r="D17" s="30" t="s">
        <v>87</v>
      </c>
      <c r="E17" s="24">
        <f>INT(E15*12.27%)</f>
        <v>0</v>
      </c>
      <c r="F17" s="23" t="s">
        <v>44</v>
      </c>
      <c r="G17" s="13"/>
      <c r="I17" s="20"/>
    </row>
    <row r="18" spans="1:9" ht="16.5" customHeight="1" x14ac:dyDescent="0.3">
      <c r="A18" s="56"/>
      <c r="B18" s="56"/>
      <c r="C18" s="23" t="s">
        <v>63</v>
      </c>
      <c r="D18" s="30" t="s">
        <v>88</v>
      </c>
      <c r="E18" s="24">
        <f>INT(E9*2.3%)</f>
        <v>0</v>
      </c>
      <c r="F18" s="23" t="s">
        <v>44</v>
      </c>
      <c r="G18" s="13"/>
      <c r="I18" s="20"/>
    </row>
    <row r="19" spans="1:9" ht="16.5" customHeight="1" x14ac:dyDescent="0.3">
      <c r="A19" s="56"/>
      <c r="B19" s="56"/>
      <c r="C19" s="23" t="s">
        <v>64</v>
      </c>
      <c r="D19" s="30" t="s">
        <v>89</v>
      </c>
      <c r="E19" s="24">
        <f>INT((E8+E9)*2.93%)</f>
        <v>0</v>
      </c>
      <c r="F19" s="23" t="s">
        <v>44</v>
      </c>
      <c r="G19" s="13"/>
      <c r="I19" s="20"/>
    </row>
    <row r="20" spans="1:9" ht="16.5" customHeight="1" x14ac:dyDescent="0.3">
      <c r="A20" s="56"/>
      <c r="B20" s="56"/>
      <c r="C20" s="23" t="s">
        <v>65</v>
      </c>
      <c r="D20" s="30" t="s">
        <v>132</v>
      </c>
      <c r="E20" s="24">
        <f>INT((E8+E11)*7.8%)</f>
        <v>0</v>
      </c>
      <c r="F20" s="23" t="s">
        <v>44</v>
      </c>
      <c r="G20" s="13"/>
      <c r="I20" s="20"/>
    </row>
    <row r="21" spans="1:9" ht="16.5" customHeight="1" x14ac:dyDescent="0.3">
      <c r="A21" s="56"/>
      <c r="B21" s="56"/>
      <c r="C21" s="23" t="s">
        <v>66</v>
      </c>
      <c r="D21" s="30" t="s">
        <v>90</v>
      </c>
      <c r="E21" s="24">
        <f>INT((E8+E9+E12)*0.3%)</f>
        <v>0</v>
      </c>
      <c r="F21" s="23" t="s">
        <v>44</v>
      </c>
      <c r="G21" s="13"/>
      <c r="I21" s="20"/>
    </row>
    <row r="22" spans="1:9" ht="16.5" customHeight="1" x14ac:dyDescent="0.3">
      <c r="A22" s="56"/>
      <c r="B22" s="56"/>
      <c r="C22" s="23" t="s">
        <v>67</v>
      </c>
      <c r="D22" s="30" t="s">
        <v>91</v>
      </c>
      <c r="E22" s="24"/>
      <c r="F22" s="23" t="s">
        <v>44</v>
      </c>
      <c r="G22" s="13"/>
      <c r="I22" s="20"/>
    </row>
    <row r="23" spans="1:9" ht="16.5" customHeight="1" x14ac:dyDescent="0.3">
      <c r="A23" s="56"/>
      <c r="B23" s="56"/>
      <c r="C23" s="23" t="s">
        <v>68</v>
      </c>
      <c r="D23" s="23" t="s">
        <v>44</v>
      </c>
      <c r="E23" s="24">
        <f>ROUNDDOWN((E8+E9+E12)*H23, 0)</f>
        <v>0</v>
      </c>
      <c r="F23" s="23" t="s">
        <v>44</v>
      </c>
      <c r="G23" s="13"/>
      <c r="I23" s="20"/>
    </row>
    <row r="24" spans="1:9" ht="16.5" customHeight="1" x14ac:dyDescent="0.3">
      <c r="A24" s="57"/>
      <c r="B24" s="57"/>
      <c r="C24" s="25" t="s">
        <v>69</v>
      </c>
      <c r="D24" s="29" t="s">
        <v>133</v>
      </c>
      <c r="E24" s="26"/>
      <c r="F24" s="25" t="s">
        <v>44</v>
      </c>
      <c r="G24" s="13"/>
      <c r="I24" s="20"/>
    </row>
    <row r="25" spans="1:9" ht="16.5" customHeight="1" x14ac:dyDescent="0.3">
      <c r="A25" s="58"/>
      <c r="B25" s="58"/>
      <c r="C25" s="27" t="s">
        <v>56</v>
      </c>
      <c r="D25" s="27" t="s">
        <v>44</v>
      </c>
      <c r="E25" s="28">
        <f>SUM(E12:E24)</f>
        <v>0</v>
      </c>
      <c r="F25" s="27" t="s">
        <v>44</v>
      </c>
      <c r="G25" s="13"/>
      <c r="I25" s="20"/>
    </row>
    <row r="26" spans="1:9" ht="16.5" customHeight="1" x14ac:dyDescent="0.3">
      <c r="A26" s="58"/>
      <c r="B26" s="50" t="s">
        <v>70</v>
      </c>
      <c r="C26" s="51"/>
      <c r="D26" s="27" t="s">
        <v>44</v>
      </c>
      <c r="E26" s="28">
        <f>E8+E11+E25</f>
        <v>0</v>
      </c>
      <c r="F26" s="27" t="s">
        <v>44</v>
      </c>
      <c r="G26" s="13"/>
      <c r="I26" s="20"/>
    </row>
    <row r="27" spans="1:9" ht="16.5" customHeight="1" x14ac:dyDescent="0.3">
      <c r="A27" s="48" t="s">
        <v>71</v>
      </c>
      <c r="B27" s="49"/>
      <c r="C27" s="49"/>
      <c r="D27" s="31" t="s">
        <v>92</v>
      </c>
      <c r="E27" s="32">
        <f>INT((E8+E11+E25)*6%)</f>
        <v>0</v>
      </c>
      <c r="F27" s="33" t="s">
        <v>44</v>
      </c>
      <c r="G27" s="13"/>
      <c r="I27" s="20"/>
    </row>
    <row r="28" spans="1:9" ht="16.5" customHeight="1" x14ac:dyDescent="0.3">
      <c r="A28" s="48" t="s">
        <v>72</v>
      </c>
      <c r="B28" s="49"/>
      <c r="C28" s="49"/>
      <c r="D28" s="31" t="s">
        <v>93</v>
      </c>
      <c r="E28" s="32"/>
      <c r="F28" s="33"/>
      <c r="G28" s="13"/>
    </row>
    <row r="29" spans="1:9" ht="16.5" customHeight="1" x14ac:dyDescent="0.3">
      <c r="A29" s="52" t="s">
        <v>82</v>
      </c>
      <c r="B29" s="53"/>
      <c r="C29" s="54"/>
      <c r="D29" s="31"/>
      <c r="E29" s="22"/>
      <c r="F29" s="33"/>
      <c r="G29" s="13"/>
      <c r="I29" s="20"/>
    </row>
    <row r="30" spans="1:9" ht="16.5" customHeight="1" x14ac:dyDescent="0.3">
      <c r="A30" s="48" t="s">
        <v>73</v>
      </c>
      <c r="B30" s="49"/>
      <c r="C30" s="49"/>
      <c r="D30" s="33" t="s">
        <v>44</v>
      </c>
      <c r="E30" s="32"/>
      <c r="F30" s="33" t="s">
        <v>44</v>
      </c>
      <c r="G30" s="13"/>
      <c r="I30" s="20"/>
    </row>
    <row r="31" spans="1:9" ht="16.5" customHeight="1" x14ac:dyDescent="0.3">
      <c r="A31" s="48" t="s">
        <v>74</v>
      </c>
      <c r="B31" s="49"/>
      <c r="C31" s="49"/>
      <c r="D31" s="31" t="s">
        <v>94</v>
      </c>
      <c r="E31" s="32"/>
      <c r="F31" s="33" t="s">
        <v>44</v>
      </c>
      <c r="G31" s="13"/>
    </row>
    <row r="32" spans="1:9" ht="16.5" customHeight="1" x14ac:dyDescent="0.3">
      <c r="A32" s="50" t="s">
        <v>75</v>
      </c>
      <c r="B32" s="51"/>
      <c r="C32" s="51"/>
      <c r="D32" s="27" t="s">
        <v>44</v>
      </c>
      <c r="E32" s="28"/>
      <c r="F32" s="27" t="s">
        <v>44</v>
      </c>
      <c r="G32" s="13"/>
      <c r="I32" s="20"/>
    </row>
    <row r="37" spans="5:5" x14ac:dyDescent="0.3">
      <c r="E37" s="34"/>
    </row>
  </sheetData>
  <mergeCells count="17">
    <mergeCell ref="B5:B8"/>
    <mergeCell ref="B9:B11"/>
    <mergeCell ref="B12:B25"/>
    <mergeCell ref="A5:A26"/>
    <mergeCell ref="A1:F1"/>
    <mergeCell ref="A2:F2"/>
    <mergeCell ref="A3:C4"/>
    <mergeCell ref="D3:D4"/>
    <mergeCell ref="E3:E4"/>
    <mergeCell ref="F3:F4"/>
    <mergeCell ref="B26:C26"/>
    <mergeCell ref="A27:C27"/>
    <mergeCell ref="A28:C28"/>
    <mergeCell ref="A30:C30"/>
    <mergeCell ref="A31:C31"/>
    <mergeCell ref="A32:C32"/>
    <mergeCell ref="A29:C29"/>
  </mergeCells>
  <phoneticPr fontId="1" type="noConversion"/>
  <pageMargins left="0.59055118110236227" right="0.43307086614173229" top="0.47244094488188981" bottom="0.15748031496062992" header="0.31496062992125984" footer="0.15748031496062992"/>
  <pageSetup paperSize="9" orientation="landscape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AN28"/>
  <sheetViews>
    <sheetView workbookViewId="0">
      <pane xSplit="4" ySplit="4" topLeftCell="E5" activePane="bottomRight" state="frozen"/>
      <selection activeCell="D84" sqref="D84"/>
      <selection pane="topRight" activeCell="D84" sqref="D84"/>
      <selection pane="bottomLeft" activeCell="D84" sqref="D84"/>
      <selection pane="bottomRight" activeCell="D84" sqref="D84"/>
    </sheetView>
  </sheetViews>
  <sheetFormatPr defaultRowHeight="16.5" x14ac:dyDescent="0.3"/>
  <cols>
    <col min="1" max="1" width="17.5" style="2" customWidth="1"/>
    <col min="2" max="2" width="17.25" style="2" customWidth="1"/>
    <col min="3" max="4" width="4.625" style="3" customWidth="1"/>
    <col min="5" max="5" width="8.5" style="1" customWidth="1"/>
    <col min="6" max="6" width="10.625" style="1" customWidth="1"/>
    <col min="7" max="7" width="8.5" style="1" customWidth="1"/>
    <col min="8" max="8" width="10.625" style="1" customWidth="1"/>
    <col min="9" max="9" width="8.5" style="1" customWidth="1"/>
    <col min="10" max="10" width="10.625" style="1" customWidth="1"/>
    <col min="11" max="11" width="8.5" style="1" customWidth="1"/>
    <col min="12" max="12" width="10.625" style="1" customWidth="1"/>
    <col min="13" max="13" width="7.5" style="2" customWidth="1"/>
    <col min="14" max="40" width="0" hidden="1" customWidth="1"/>
  </cols>
  <sheetData>
    <row r="1" spans="1:40" ht="30" customHeight="1" x14ac:dyDescent="0.3">
      <c r="A1" s="60" t="s">
        <v>42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40" ht="15.75" customHeight="1" x14ac:dyDescent="0.3">
      <c r="A2" s="61" t="s">
        <v>134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40" ht="18" customHeight="1" x14ac:dyDescent="0.3">
      <c r="A3" s="70" t="s">
        <v>20</v>
      </c>
      <c r="B3" s="70" t="s">
        <v>21</v>
      </c>
      <c r="C3" s="70" t="s">
        <v>0</v>
      </c>
      <c r="D3" s="70" t="s">
        <v>43</v>
      </c>
      <c r="E3" s="70" t="s">
        <v>3</v>
      </c>
      <c r="F3" s="70"/>
      <c r="G3" s="70" t="s">
        <v>4</v>
      </c>
      <c r="H3" s="70"/>
      <c r="I3" s="70" t="s">
        <v>5</v>
      </c>
      <c r="J3" s="70"/>
      <c r="K3" s="70" t="s">
        <v>6</v>
      </c>
      <c r="L3" s="70"/>
      <c r="M3" s="70" t="s">
        <v>22</v>
      </c>
    </row>
    <row r="4" spans="1:40" ht="18" customHeight="1" x14ac:dyDescent="0.3">
      <c r="A4" s="70"/>
      <c r="B4" s="70"/>
      <c r="C4" s="70"/>
      <c r="D4" s="70"/>
      <c r="E4" s="4" t="s">
        <v>7</v>
      </c>
      <c r="F4" s="4" t="s">
        <v>18</v>
      </c>
      <c r="G4" s="4" t="s">
        <v>7</v>
      </c>
      <c r="H4" s="4" t="s">
        <v>18</v>
      </c>
      <c r="I4" s="4" t="s">
        <v>7</v>
      </c>
      <c r="J4" s="4" t="s">
        <v>18</v>
      </c>
      <c r="K4" s="4" t="s">
        <v>7</v>
      </c>
      <c r="L4" s="4" t="s">
        <v>18</v>
      </c>
      <c r="M4" s="70"/>
      <c r="N4" t="s">
        <v>9</v>
      </c>
      <c r="O4" t="s">
        <v>10</v>
      </c>
      <c r="P4" t="s">
        <v>11</v>
      </c>
      <c r="Q4" t="s">
        <v>12</v>
      </c>
      <c r="R4" t="s">
        <v>15</v>
      </c>
      <c r="S4" t="s">
        <v>23</v>
      </c>
      <c r="T4" t="s">
        <v>24</v>
      </c>
      <c r="U4" t="s">
        <v>25</v>
      </c>
      <c r="V4" t="s">
        <v>26</v>
      </c>
      <c r="W4" t="s">
        <v>27</v>
      </c>
      <c r="X4" t="s">
        <v>28</v>
      </c>
      <c r="Y4" t="s">
        <v>29</v>
      </c>
      <c r="Z4" t="s">
        <v>30</v>
      </c>
      <c r="AA4" t="s">
        <v>31</v>
      </c>
      <c r="AB4" t="s">
        <v>32</v>
      </c>
      <c r="AC4" t="s">
        <v>33</v>
      </c>
      <c r="AD4" t="s">
        <v>34</v>
      </c>
      <c r="AE4" t="s">
        <v>35</v>
      </c>
      <c r="AF4" t="s">
        <v>36</v>
      </c>
      <c r="AG4" t="s">
        <v>37</v>
      </c>
      <c r="AH4" t="s">
        <v>38</v>
      </c>
      <c r="AI4" t="s">
        <v>39</v>
      </c>
      <c r="AJ4" t="s">
        <v>40</v>
      </c>
      <c r="AK4" t="s">
        <v>39</v>
      </c>
      <c r="AL4" t="s">
        <v>41</v>
      </c>
      <c r="AM4" s="13" t="s">
        <v>13</v>
      </c>
      <c r="AN4" s="13" t="s">
        <v>14</v>
      </c>
    </row>
    <row r="5" spans="1:40" ht="18" customHeight="1" x14ac:dyDescent="0.3">
      <c r="A5" s="6" t="str">
        <f>내역서!A5</f>
        <v>1. 가설공사</v>
      </c>
      <c r="B5" s="6" t="s">
        <v>44</v>
      </c>
      <c r="C5" s="7" t="s">
        <v>1</v>
      </c>
      <c r="D5" s="19">
        <v>1</v>
      </c>
      <c r="E5" s="9">
        <f>내역서!F28</f>
        <v>0</v>
      </c>
      <c r="F5" s="9">
        <f>INT(E5*D5)</f>
        <v>0</v>
      </c>
      <c r="G5" s="9">
        <f>내역서!H28</f>
        <v>0</v>
      </c>
      <c r="H5" s="9">
        <f>INT(G5*D5)</f>
        <v>0</v>
      </c>
      <c r="I5" s="9">
        <f>내역서!J28</f>
        <v>0</v>
      </c>
      <c r="J5" s="9">
        <f>D5*I5</f>
        <v>0</v>
      </c>
      <c r="K5" s="9">
        <f t="shared" ref="K5:L7" si="0">E5+G5+I5</f>
        <v>0</v>
      </c>
      <c r="L5" s="9">
        <f t="shared" si="0"/>
        <v>0</v>
      </c>
      <c r="M5" s="10"/>
      <c r="Q5">
        <v>1</v>
      </c>
      <c r="R5" t="e">
        <f>D5*내역서!#REF!</f>
        <v>#REF!</v>
      </c>
      <c r="S5" t="e">
        <f>D5*내역서!#REF!</f>
        <v>#REF!</v>
      </c>
      <c r="T5" t="e">
        <f>D5*내역서!#REF!</f>
        <v>#REF!</v>
      </c>
      <c r="U5" t="e">
        <f>D5*내역서!#REF!</f>
        <v>#REF!</v>
      </c>
      <c r="V5" t="e">
        <f>D5*내역서!#REF!</f>
        <v>#REF!</v>
      </c>
      <c r="W5" t="e">
        <f>D5*내역서!#REF!</f>
        <v>#REF!</v>
      </c>
      <c r="X5" t="e">
        <f>D5*내역서!#REF!</f>
        <v>#REF!</v>
      </c>
      <c r="Y5" t="e">
        <f>D5*내역서!#REF!</f>
        <v>#REF!</v>
      </c>
      <c r="Z5" t="e">
        <f>D5*내역서!#REF!</f>
        <v>#REF!</v>
      </c>
      <c r="AA5" t="e">
        <f>D5*내역서!#REF!</f>
        <v>#REF!</v>
      </c>
      <c r="AB5" t="e">
        <f>D5*내역서!#REF!</f>
        <v>#REF!</v>
      </c>
      <c r="AC5" t="e">
        <f>D5*내역서!#REF!</f>
        <v>#REF!</v>
      </c>
      <c r="AD5" t="e">
        <f>D5*내역서!#REF!</f>
        <v>#REF!</v>
      </c>
      <c r="AE5" t="e">
        <f>D5*내역서!#REF!</f>
        <v>#REF!</v>
      </c>
      <c r="AF5" t="e">
        <f>D5*내역서!#REF!</f>
        <v>#REF!</v>
      </c>
      <c r="AG5" t="e">
        <f>D5*내역서!#REF!</f>
        <v>#REF!</v>
      </c>
      <c r="AH5" t="e">
        <f>D5*내역서!#REF!</f>
        <v>#REF!</v>
      </c>
      <c r="AI5" t="e">
        <f>D5*내역서!#REF!</f>
        <v>#REF!</v>
      </c>
      <c r="AJ5" t="e">
        <f>D5*내역서!#REF!</f>
        <v>#REF!</v>
      </c>
      <c r="AK5" t="e">
        <f>D5*내역서!#REF!</f>
        <v>#REF!</v>
      </c>
      <c r="AL5" t="e">
        <f>D5*내역서!#REF!</f>
        <v>#REF!</v>
      </c>
    </row>
    <row r="6" spans="1:40" ht="18" customHeight="1" x14ac:dyDescent="0.3">
      <c r="A6" s="6" t="str">
        <f>내역서!A29</f>
        <v>2. 미장공사</v>
      </c>
      <c r="B6" s="6" t="s">
        <v>44</v>
      </c>
      <c r="C6" s="7" t="s">
        <v>1</v>
      </c>
      <c r="D6" s="19">
        <v>1</v>
      </c>
      <c r="E6" s="9">
        <f>내역서!F52</f>
        <v>0</v>
      </c>
      <c r="F6" s="9">
        <f>INT(E6*D6)</f>
        <v>0</v>
      </c>
      <c r="G6" s="9">
        <f>내역서!H52</f>
        <v>0</v>
      </c>
      <c r="H6" s="9">
        <f>INT(G6*D6)</f>
        <v>0</v>
      </c>
      <c r="I6" s="9">
        <f>내역서!J52</f>
        <v>0</v>
      </c>
      <c r="J6" s="9">
        <f>D6*I6</f>
        <v>0</v>
      </c>
      <c r="K6" s="9">
        <f t="shared" si="0"/>
        <v>0</v>
      </c>
      <c r="L6" s="9">
        <f t="shared" si="0"/>
        <v>0</v>
      </c>
      <c r="M6" s="10"/>
      <c r="Q6">
        <v>1</v>
      </c>
      <c r="R6" t="e">
        <f>D6*내역서!#REF!</f>
        <v>#REF!</v>
      </c>
      <c r="S6" t="e">
        <f>D6*내역서!#REF!</f>
        <v>#REF!</v>
      </c>
      <c r="T6" t="e">
        <f>D6*내역서!#REF!</f>
        <v>#REF!</v>
      </c>
      <c r="U6" t="e">
        <f>D6*내역서!#REF!</f>
        <v>#REF!</v>
      </c>
      <c r="V6" t="e">
        <f>D6*내역서!#REF!</f>
        <v>#REF!</v>
      </c>
      <c r="W6" t="e">
        <f>D6*내역서!#REF!</f>
        <v>#REF!</v>
      </c>
      <c r="X6" t="e">
        <f>D6*내역서!#REF!</f>
        <v>#REF!</v>
      </c>
      <c r="Y6" t="e">
        <f>D6*내역서!#REF!</f>
        <v>#REF!</v>
      </c>
      <c r="Z6" t="e">
        <f>D6*내역서!#REF!</f>
        <v>#REF!</v>
      </c>
      <c r="AA6" t="e">
        <f>D6*내역서!#REF!</f>
        <v>#REF!</v>
      </c>
      <c r="AB6" t="e">
        <f>D6*내역서!#REF!</f>
        <v>#REF!</v>
      </c>
      <c r="AC6" t="e">
        <f>D6*내역서!#REF!</f>
        <v>#REF!</v>
      </c>
      <c r="AD6" t="e">
        <f>D6*내역서!#REF!</f>
        <v>#REF!</v>
      </c>
      <c r="AE6" t="e">
        <f>D6*내역서!#REF!</f>
        <v>#REF!</v>
      </c>
      <c r="AF6" t="e">
        <f>D6*내역서!#REF!</f>
        <v>#REF!</v>
      </c>
      <c r="AG6" t="e">
        <f>D6*내역서!#REF!</f>
        <v>#REF!</v>
      </c>
      <c r="AH6" t="e">
        <f>D6*내역서!#REF!</f>
        <v>#REF!</v>
      </c>
      <c r="AI6" t="e">
        <f>D6*내역서!#REF!</f>
        <v>#REF!</v>
      </c>
      <c r="AJ6" t="e">
        <f>D6*내역서!#REF!</f>
        <v>#REF!</v>
      </c>
      <c r="AK6" t="e">
        <f>D6*내역서!#REF!</f>
        <v>#REF!</v>
      </c>
      <c r="AL6" t="e">
        <f>D6*내역서!#REF!</f>
        <v>#REF!</v>
      </c>
    </row>
    <row r="7" spans="1:40" ht="18" customHeight="1" x14ac:dyDescent="0.3">
      <c r="A7" s="6" t="str">
        <f>내역서!A53</f>
        <v>3. 칠공사</v>
      </c>
      <c r="B7" s="6" t="s">
        <v>44</v>
      </c>
      <c r="C7" s="7" t="s">
        <v>1</v>
      </c>
      <c r="D7" s="19">
        <v>1</v>
      </c>
      <c r="E7" s="9">
        <f>내역서!F77</f>
        <v>0</v>
      </c>
      <c r="F7" s="9">
        <f>INT(E7*D7)</f>
        <v>0</v>
      </c>
      <c r="G7" s="9">
        <f>내역서!H77</f>
        <v>0</v>
      </c>
      <c r="H7" s="9">
        <f>INT(G7*D7)</f>
        <v>0</v>
      </c>
      <c r="I7" s="9">
        <f>내역서!J77</f>
        <v>0</v>
      </c>
      <c r="J7" s="9">
        <f>D7*I7</f>
        <v>0</v>
      </c>
      <c r="K7" s="9">
        <f t="shared" si="0"/>
        <v>0</v>
      </c>
      <c r="L7" s="9">
        <f t="shared" si="0"/>
        <v>0</v>
      </c>
      <c r="M7" s="10"/>
      <c r="Q7">
        <v>1</v>
      </c>
      <c r="R7" t="e">
        <f>D7*내역서!#REF!</f>
        <v>#REF!</v>
      </c>
      <c r="S7" t="e">
        <f>D7*내역서!#REF!</f>
        <v>#REF!</v>
      </c>
      <c r="T7" t="e">
        <f>D7*내역서!#REF!</f>
        <v>#REF!</v>
      </c>
      <c r="U7" t="e">
        <f>D7*내역서!#REF!</f>
        <v>#REF!</v>
      </c>
      <c r="V7" t="e">
        <f>D7*내역서!#REF!</f>
        <v>#REF!</v>
      </c>
      <c r="W7" t="e">
        <f>D7*내역서!#REF!</f>
        <v>#REF!</v>
      </c>
      <c r="X7" t="e">
        <f>D7*내역서!#REF!</f>
        <v>#REF!</v>
      </c>
      <c r="Y7" t="e">
        <f>D7*내역서!#REF!</f>
        <v>#REF!</v>
      </c>
      <c r="Z7" t="e">
        <f>D7*내역서!#REF!</f>
        <v>#REF!</v>
      </c>
      <c r="AA7" t="e">
        <f>D7*내역서!#REF!</f>
        <v>#REF!</v>
      </c>
      <c r="AB7" t="e">
        <f>D7*내역서!#REF!</f>
        <v>#REF!</v>
      </c>
      <c r="AC7" t="e">
        <f>D7*내역서!#REF!</f>
        <v>#REF!</v>
      </c>
      <c r="AD7" t="e">
        <f>D7*내역서!#REF!</f>
        <v>#REF!</v>
      </c>
      <c r="AE7" t="e">
        <f>D7*내역서!#REF!</f>
        <v>#REF!</v>
      </c>
      <c r="AF7" t="e">
        <f>D7*내역서!#REF!</f>
        <v>#REF!</v>
      </c>
      <c r="AG7" t="e">
        <f>D7*내역서!#REF!</f>
        <v>#REF!</v>
      </c>
      <c r="AH7" t="e">
        <f>D7*내역서!#REF!</f>
        <v>#REF!</v>
      </c>
      <c r="AI7" t="e">
        <f>D7*내역서!#REF!</f>
        <v>#REF!</v>
      </c>
      <c r="AJ7" t="e">
        <f>D7*내역서!#REF!</f>
        <v>#REF!</v>
      </c>
      <c r="AK7" t="e">
        <f>D7*내역서!#REF!</f>
        <v>#REF!</v>
      </c>
      <c r="AL7" t="e">
        <f>D7*내역서!#REF!</f>
        <v>#REF!</v>
      </c>
    </row>
    <row r="8" spans="1:40" ht="18" customHeight="1" x14ac:dyDescent="0.3">
      <c r="A8" s="6" t="str">
        <f>내역서!A78</f>
        <v>4. 철거공사</v>
      </c>
      <c r="B8" s="6" t="s">
        <v>44</v>
      </c>
      <c r="C8" s="7" t="s">
        <v>1</v>
      </c>
      <c r="D8" s="19">
        <v>1</v>
      </c>
      <c r="E8" s="9">
        <f>내역서!F101</f>
        <v>0</v>
      </c>
      <c r="F8" s="9"/>
      <c r="G8" s="9">
        <f>내역서!H101</f>
        <v>0</v>
      </c>
      <c r="H8" s="9">
        <f>INT(G8*D8)</f>
        <v>0</v>
      </c>
      <c r="I8" s="9"/>
      <c r="J8" s="9"/>
      <c r="K8" s="9">
        <f t="shared" ref="K8" si="1">E8+G8+I8</f>
        <v>0</v>
      </c>
      <c r="L8" s="9">
        <f t="shared" ref="L8" si="2">F8+H8+J8</f>
        <v>0</v>
      </c>
      <c r="M8" s="10"/>
      <c r="Q8">
        <v>1</v>
      </c>
      <c r="R8" t="e">
        <f>D8*내역서!#REF!</f>
        <v>#REF!</v>
      </c>
      <c r="S8" t="e">
        <f>D8*내역서!#REF!</f>
        <v>#REF!</v>
      </c>
      <c r="T8" t="e">
        <f>D8*내역서!#REF!</f>
        <v>#REF!</v>
      </c>
      <c r="U8" t="e">
        <f>D8*내역서!#REF!</f>
        <v>#REF!</v>
      </c>
      <c r="V8" t="e">
        <f>D8*내역서!#REF!</f>
        <v>#REF!</v>
      </c>
      <c r="W8" t="e">
        <f>D8*내역서!#REF!</f>
        <v>#REF!</v>
      </c>
      <c r="X8" t="e">
        <f>D8*내역서!#REF!</f>
        <v>#REF!</v>
      </c>
      <c r="Y8" t="e">
        <f>D8*내역서!#REF!</f>
        <v>#REF!</v>
      </c>
      <c r="Z8" t="e">
        <f>D8*내역서!#REF!</f>
        <v>#REF!</v>
      </c>
      <c r="AA8" t="e">
        <f>D8*내역서!#REF!</f>
        <v>#REF!</v>
      </c>
      <c r="AB8" t="e">
        <f>D8*내역서!#REF!</f>
        <v>#REF!</v>
      </c>
      <c r="AC8" t="e">
        <f>D8*내역서!#REF!</f>
        <v>#REF!</v>
      </c>
      <c r="AD8" t="e">
        <f>D8*내역서!#REF!</f>
        <v>#REF!</v>
      </c>
      <c r="AE8" t="e">
        <f>D8*내역서!#REF!</f>
        <v>#REF!</v>
      </c>
      <c r="AF8" t="e">
        <f>D8*내역서!#REF!</f>
        <v>#REF!</v>
      </c>
      <c r="AG8" t="e">
        <f>D8*내역서!#REF!</f>
        <v>#REF!</v>
      </c>
      <c r="AH8" t="e">
        <f>D8*내역서!#REF!</f>
        <v>#REF!</v>
      </c>
      <c r="AI8" t="e">
        <f>D8*내역서!#REF!</f>
        <v>#REF!</v>
      </c>
      <c r="AJ8" t="e">
        <f>D8*내역서!#REF!</f>
        <v>#REF!</v>
      </c>
      <c r="AK8" t="e">
        <f>D8*내역서!#REF!</f>
        <v>#REF!</v>
      </c>
      <c r="AL8" t="e">
        <f>D8*내역서!#REF!</f>
        <v>#REF!</v>
      </c>
    </row>
    <row r="9" spans="1:40" ht="18" customHeight="1" x14ac:dyDescent="0.3">
      <c r="A9" s="10" t="str">
        <f>내역서!A102</f>
        <v>5. 폐기물처리비</v>
      </c>
      <c r="B9" s="10"/>
      <c r="C9" s="12" t="s">
        <v>80</v>
      </c>
      <c r="D9" s="12">
        <v>1</v>
      </c>
      <c r="E9" s="9"/>
      <c r="F9" s="9"/>
      <c r="G9" s="9"/>
      <c r="H9" s="9"/>
      <c r="I9" s="9">
        <f>내역서!J125</f>
        <v>0</v>
      </c>
      <c r="J9" s="9">
        <f>INT(I9*D9)</f>
        <v>0</v>
      </c>
      <c r="K9" s="9">
        <f t="shared" ref="K9:L9" si="3">E9+G9+I9</f>
        <v>0</v>
      </c>
      <c r="L9" s="9">
        <f t="shared" si="3"/>
        <v>0</v>
      </c>
      <c r="M9" s="10" t="s">
        <v>81</v>
      </c>
    </row>
    <row r="10" spans="1:40" ht="18" customHeight="1" x14ac:dyDescent="0.3">
      <c r="A10" s="10"/>
      <c r="B10" s="10"/>
      <c r="C10" s="12"/>
      <c r="D10" s="12"/>
      <c r="E10" s="5"/>
      <c r="F10" s="5"/>
      <c r="G10" s="5"/>
      <c r="H10" s="5"/>
      <c r="I10" s="5"/>
      <c r="J10" s="5"/>
      <c r="K10" s="5"/>
      <c r="L10" s="5"/>
      <c r="M10" s="10"/>
    </row>
    <row r="11" spans="1:40" ht="18" customHeight="1" x14ac:dyDescent="0.3">
      <c r="A11" s="10"/>
      <c r="B11" s="10"/>
      <c r="C11" s="12"/>
      <c r="D11" s="12"/>
      <c r="E11" s="5"/>
      <c r="F11" s="5"/>
      <c r="G11" s="5"/>
      <c r="H11" s="5"/>
      <c r="I11" s="5"/>
      <c r="J11" s="5"/>
      <c r="K11" s="5"/>
      <c r="L11" s="5"/>
      <c r="M11" s="10"/>
    </row>
    <row r="12" spans="1:40" ht="18" customHeight="1" x14ac:dyDescent="0.3">
      <c r="A12" s="10"/>
      <c r="B12" s="10"/>
      <c r="C12" s="12"/>
      <c r="D12" s="12"/>
      <c r="E12" s="5"/>
      <c r="F12" s="5"/>
      <c r="G12" s="5"/>
      <c r="H12" s="5"/>
      <c r="I12" s="5"/>
      <c r="J12" s="5"/>
      <c r="K12" s="5"/>
      <c r="L12" s="5"/>
      <c r="M12" s="10"/>
    </row>
    <row r="13" spans="1:40" ht="18" customHeight="1" x14ac:dyDescent="0.3">
      <c r="A13" s="10"/>
      <c r="B13" s="10"/>
      <c r="C13" s="12"/>
      <c r="D13" s="12"/>
      <c r="E13" s="5"/>
      <c r="F13" s="5"/>
      <c r="G13" s="5"/>
      <c r="H13" s="5"/>
      <c r="I13" s="5"/>
      <c r="J13" s="5"/>
      <c r="K13" s="5"/>
      <c r="L13" s="5"/>
      <c r="M13" s="10"/>
    </row>
    <row r="14" spans="1:40" ht="18" customHeight="1" x14ac:dyDescent="0.3">
      <c r="A14" s="10"/>
      <c r="B14" s="10"/>
      <c r="C14" s="12"/>
      <c r="D14" s="12"/>
      <c r="E14" s="5"/>
      <c r="F14" s="5"/>
      <c r="G14" s="5"/>
      <c r="H14" s="5"/>
      <c r="I14" s="5"/>
      <c r="J14" s="5"/>
      <c r="K14" s="5"/>
      <c r="L14" s="5"/>
      <c r="M14" s="10"/>
    </row>
    <row r="15" spans="1:40" ht="18" customHeight="1" x14ac:dyDescent="0.3">
      <c r="A15" s="10"/>
      <c r="B15" s="10"/>
      <c r="C15" s="12"/>
      <c r="D15" s="12"/>
      <c r="E15" s="5"/>
      <c r="F15" s="5"/>
      <c r="G15" s="5"/>
      <c r="H15" s="5"/>
      <c r="I15" s="5"/>
      <c r="J15" s="5"/>
      <c r="K15" s="5"/>
      <c r="L15" s="5"/>
      <c r="M15" s="10"/>
    </row>
    <row r="16" spans="1:40" ht="18" customHeight="1" x14ac:dyDescent="0.3">
      <c r="A16" s="10"/>
      <c r="B16" s="10"/>
      <c r="C16" s="12"/>
      <c r="D16" s="12"/>
      <c r="E16" s="5"/>
      <c r="F16" s="5"/>
      <c r="G16" s="5"/>
      <c r="H16" s="5"/>
      <c r="I16" s="5"/>
      <c r="J16" s="5"/>
      <c r="K16" s="5"/>
      <c r="L16" s="5"/>
      <c r="M16" s="10"/>
    </row>
    <row r="17" spans="1:38" ht="18" customHeight="1" x14ac:dyDescent="0.3">
      <c r="A17" s="10"/>
      <c r="B17" s="10"/>
      <c r="C17" s="12"/>
      <c r="D17" s="12"/>
      <c r="E17" s="5"/>
      <c r="F17" s="5"/>
      <c r="G17" s="5"/>
      <c r="H17" s="5"/>
      <c r="I17" s="5"/>
      <c r="J17" s="5"/>
      <c r="K17" s="5"/>
      <c r="L17" s="5"/>
      <c r="M17" s="10"/>
    </row>
    <row r="18" spans="1:38" ht="18" customHeight="1" x14ac:dyDescent="0.3">
      <c r="A18" s="10"/>
      <c r="B18" s="10"/>
      <c r="C18" s="12"/>
      <c r="D18" s="12"/>
      <c r="E18" s="5"/>
      <c r="F18" s="5"/>
      <c r="G18" s="5"/>
      <c r="H18" s="5"/>
      <c r="I18" s="5"/>
      <c r="J18" s="5"/>
      <c r="K18" s="5"/>
      <c r="L18" s="5"/>
      <c r="M18" s="10"/>
    </row>
    <row r="19" spans="1:38" ht="18" customHeight="1" x14ac:dyDescent="0.3">
      <c r="A19" s="10"/>
      <c r="B19" s="10"/>
      <c r="C19" s="12"/>
      <c r="D19" s="12"/>
      <c r="E19" s="5"/>
      <c r="F19" s="5"/>
      <c r="G19" s="5"/>
      <c r="H19" s="5"/>
      <c r="I19" s="5"/>
      <c r="J19" s="5"/>
      <c r="K19" s="5"/>
      <c r="L19" s="5"/>
      <c r="M19" s="10"/>
    </row>
    <row r="20" spans="1:38" ht="18" customHeight="1" x14ac:dyDescent="0.3">
      <c r="A20" s="10"/>
      <c r="B20" s="10"/>
      <c r="C20" s="12"/>
      <c r="D20" s="12"/>
      <c r="E20" s="5"/>
      <c r="F20" s="5"/>
      <c r="G20" s="5"/>
      <c r="H20" s="5"/>
      <c r="I20" s="5"/>
      <c r="J20" s="5"/>
      <c r="K20" s="5"/>
      <c r="L20" s="5"/>
      <c r="M20" s="10"/>
    </row>
    <row r="21" spans="1:38" ht="18" customHeight="1" x14ac:dyDescent="0.3">
      <c r="A21" s="10"/>
      <c r="B21" s="10"/>
      <c r="C21" s="12"/>
      <c r="D21" s="12"/>
      <c r="E21" s="5"/>
      <c r="F21" s="5"/>
      <c r="G21" s="5"/>
      <c r="H21" s="5"/>
      <c r="I21" s="5"/>
      <c r="J21" s="5"/>
      <c r="K21" s="5"/>
      <c r="L21" s="5"/>
      <c r="M21" s="10"/>
    </row>
    <row r="22" spans="1:38" ht="18" customHeight="1" x14ac:dyDescent="0.3">
      <c r="A22" s="10"/>
      <c r="B22" s="10"/>
      <c r="C22" s="12"/>
      <c r="D22" s="12"/>
      <c r="E22" s="5"/>
      <c r="F22" s="5"/>
      <c r="G22" s="5"/>
      <c r="H22" s="5"/>
      <c r="I22" s="5"/>
      <c r="J22" s="5"/>
      <c r="K22" s="5"/>
      <c r="L22" s="5"/>
      <c r="M22" s="10"/>
    </row>
    <row r="23" spans="1:38" ht="18" customHeight="1" x14ac:dyDescent="0.3">
      <c r="A23" s="10"/>
      <c r="B23" s="10"/>
      <c r="C23" s="12"/>
      <c r="D23" s="12"/>
      <c r="E23" s="5"/>
      <c r="F23" s="5"/>
      <c r="G23" s="5"/>
      <c r="H23" s="5"/>
      <c r="I23" s="5"/>
      <c r="J23" s="5"/>
      <c r="K23" s="5"/>
      <c r="L23" s="5"/>
      <c r="M23" s="10"/>
    </row>
    <row r="24" spans="1:38" ht="18" customHeight="1" x14ac:dyDescent="0.3">
      <c r="A24" s="10"/>
      <c r="B24" s="10"/>
      <c r="C24" s="12"/>
      <c r="D24" s="12"/>
      <c r="E24" s="5"/>
      <c r="F24" s="5"/>
      <c r="G24" s="5"/>
      <c r="H24" s="5"/>
      <c r="I24" s="5"/>
      <c r="J24" s="5"/>
      <c r="K24" s="5"/>
      <c r="L24" s="5"/>
      <c r="M24" s="10"/>
    </row>
    <row r="25" spans="1:38" ht="18" customHeight="1" x14ac:dyDescent="0.3">
      <c r="A25" s="10"/>
      <c r="B25" s="10"/>
      <c r="C25" s="12"/>
      <c r="D25" s="12"/>
      <c r="E25" s="5"/>
      <c r="F25" s="5"/>
      <c r="G25" s="5"/>
      <c r="H25" s="5"/>
      <c r="I25" s="5"/>
      <c r="J25" s="5"/>
      <c r="K25" s="5"/>
      <c r="L25" s="5"/>
      <c r="M25" s="10"/>
    </row>
    <row r="26" spans="1:38" ht="18" customHeight="1" x14ac:dyDescent="0.3">
      <c r="A26" s="10"/>
      <c r="B26" s="10"/>
      <c r="C26" s="12"/>
      <c r="D26" s="12"/>
      <c r="E26" s="5"/>
      <c r="F26" s="5"/>
      <c r="G26" s="5"/>
      <c r="H26" s="5"/>
      <c r="I26" s="5"/>
      <c r="J26" s="5"/>
      <c r="K26" s="5"/>
      <c r="L26" s="5"/>
      <c r="M26" s="10"/>
    </row>
    <row r="27" spans="1:38" ht="18" customHeight="1" x14ac:dyDescent="0.3">
      <c r="A27" s="10"/>
      <c r="B27" s="10"/>
      <c r="C27" s="12"/>
      <c r="D27" s="12"/>
      <c r="E27" s="5"/>
      <c r="F27" s="5"/>
      <c r="G27" s="5"/>
      <c r="H27" s="5"/>
      <c r="I27" s="5"/>
      <c r="J27" s="5"/>
      <c r="K27" s="5"/>
      <c r="L27" s="5"/>
      <c r="M27" s="10"/>
    </row>
    <row r="28" spans="1:38" ht="18" customHeight="1" x14ac:dyDescent="0.3">
      <c r="A28" s="14" t="s">
        <v>17</v>
      </c>
      <c r="B28" s="15"/>
      <c r="C28" s="16"/>
      <c r="D28" s="16"/>
      <c r="E28" s="17"/>
      <c r="F28" s="18">
        <f>SUM(F5:F8)</f>
        <v>0</v>
      </c>
      <c r="G28" s="17"/>
      <c r="H28" s="18">
        <f>SUM(H5:H8)</f>
        <v>0</v>
      </c>
      <c r="I28" s="17"/>
      <c r="J28" s="18">
        <f>SUMIF(Q5:Q8, "1", J5:J8)</f>
        <v>0</v>
      </c>
      <c r="K28" s="17"/>
      <c r="L28" s="18">
        <f>SUM(L5:L8)</f>
        <v>0</v>
      </c>
      <c r="M28" s="15"/>
      <c r="R28" t="e">
        <f t="shared" ref="R28:AL28" si="4">SUM(R5:R8)</f>
        <v>#REF!</v>
      </c>
      <c r="S28" t="e">
        <f t="shared" si="4"/>
        <v>#REF!</v>
      </c>
      <c r="T28" t="e">
        <f t="shared" si="4"/>
        <v>#REF!</v>
      </c>
      <c r="U28" t="e">
        <f t="shared" si="4"/>
        <v>#REF!</v>
      </c>
      <c r="V28" t="e">
        <f t="shared" si="4"/>
        <v>#REF!</v>
      </c>
      <c r="W28" t="e">
        <f t="shared" si="4"/>
        <v>#REF!</v>
      </c>
      <c r="X28" t="e">
        <f t="shared" si="4"/>
        <v>#REF!</v>
      </c>
      <c r="Y28" t="e">
        <f t="shared" si="4"/>
        <v>#REF!</v>
      </c>
      <c r="Z28" t="e">
        <f t="shared" si="4"/>
        <v>#REF!</v>
      </c>
      <c r="AA28" t="e">
        <f t="shared" si="4"/>
        <v>#REF!</v>
      </c>
      <c r="AB28" t="e">
        <f t="shared" si="4"/>
        <v>#REF!</v>
      </c>
      <c r="AC28" t="e">
        <f t="shared" si="4"/>
        <v>#REF!</v>
      </c>
      <c r="AD28" t="e">
        <f t="shared" si="4"/>
        <v>#REF!</v>
      </c>
      <c r="AE28" t="e">
        <f t="shared" si="4"/>
        <v>#REF!</v>
      </c>
      <c r="AF28" t="e">
        <f t="shared" si="4"/>
        <v>#REF!</v>
      </c>
      <c r="AG28" t="e">
        <f t="shared" si="4"/>
        <v>#REF!</v>
      </c>
      <c r="AH28" t="e">
        <f t="shared" si="4"/>
        <v>#REF!</v>
      </c>
      <c r="AI28" t="e">
        <f t="shared" si="4"/>
        <v>#REF!</v>
      </c>
      <c r="AJ28" t="e">
        <f t="shared" si="4"/>
        <v>#REF!</v>
      </c>
      <c r="AK28" t="e">
        <f t="shared" si="4"/>
        <v>#REF!</v>
      </c>
      <c r="AL28" t="e">
        <f t="shared" si="4"/>
        <v>#REF!</v>
      </c>
    </row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pageMargins left="0.59055118110236227" right="0" top="0.47244094488188981" bottom="0.15748031496062992" header="0.31496062992125984" footer="0.15748031496062992"/>
  <pageSetup paperSize="9" orientation="landscape" verticalDpi="4294967295" r:id="rId1"/>
  <rowBreaks count="1" manualBreakCount="1">
    <brk id="2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M125"/>
  <sheetViews>
    <sheetView zoomScaleNormal="100" workbookViewId="0">
      <pane xSplit="4" ySplit="4" topLeftCell="E5" activePane="bottomRight" state="frozen"/>
      <selection activeCell="H19" sqref="H19"/>
      <selection pane="topRight" activeCell="H19" sqref="H19"/>
      <selection pane="bottomLeft" activeCell="H19" sqref="H19"/>
      <selection pane="bottomRight" activeCell="G18" sqref="G18"/>
    </sheetView>
  </sheetViews>
  <sheetFormatPr defaultRowHeight="16.5" x14ac:dyDescent="0.3"/>
  <cols>
    <col min="1" max="1" width="19.625" style="2" customWidth="1"/>
    <col min="2" max="2" width="20" style="2" customWidth="1"/>
    <col min="3" max="3" width="4.625" style="3" customWidth="1"/>
    <col min="4" max="5" width="7.5" style="1" customWidth="1"/>
    <col min="6" max="6" width="9.625" style="1" customWidth="1"/>
    <col min="7" max="7" width="7.5" style="1" customWidth="1"/>
    <col min="8" max="8" width="9.625" style="1" customWidth="1"/>
    <col min="9" max="9" width="7.5" style="1" customWidth="1"/>
    <col min="10" max="10" width="9.625" style="1" customWidth="1"/>
    <col min="11" max="11" width="7.5" style="1" customWidth="1"/>
    <col min="12" max="12" width="9.625" style="1" customWidth="1"/>
    <col min="13" max="13" width="7.5" style="1" customWidth="1"/>
  </cols>
  <sheetData>
    <row r="1" spans="1:13" ht="30" customHeight="1" x14ac:dyDescent="0.3">
      <c r="A1" s="60" t="s">
        <v>19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3" ht="15.75" customHeight="1" x14ac:dyDescent="0.3">
      <c r="A2" s="61" t="s">
        <v>135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 ht="18" customHeight="1" x14ac:dyDescent="0.3">
      <c r="A3" s="70" t="s">
        <v>20</v>
      </c>
      <c r="B3" s="70" t="s">
        <v>21</v>
      </c>
      <c r="C3" s="70" t="s">
        <v>0</v>
      </c>
      <c r="D3" s="70" t="s">
        <v>2</v>
      </c>
      <c r="E3" s="70" t="s">
        <v>3</v>
      </c>
      <c r="F3" s="70"/>
      <c r="G3" s="70" t="s">
        <v>4</v>
      </c>
      <c r="H3" s="70"/>
      <c r="I3" s="70" t="s">
        <v>5</v>
      </c>
      <c r="J3" s="70"/>
      <c r="K3" s="70" t="s">
        <v>6</v>
      </c>
      <c r="L3" s="70"/>
      <c r="M3" s="70" t="s">
        <v>22</v>
      </c>
    </row>
    <row r="4" spans="1:13" ht="18" customHeight="1" x14ac:dyDescent="0.3">
      <c r="A4" s="70"/>
      <c r="B4" s="70"/>
      <c r="C4" s="70"/>
      <c r="D4" s="70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70"/>
    </row>
    <row r="5" spans="1:13" ht="18" customHeight="1" x14ac:dyDescent="0.3">
      <c r="A5" s="71" t="s">
        <v>95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3"/>
    </row>
    <row r="6" spans="1:13" ht="18" customHeight="1" x14ac:dyDescent="0.3">
      <c r="A6" s="6" t="s">
        <v>115</v>
      </c>
      <c r="B6" s="6" t="s">
        <v>110</v>
      </c>
      <c r="C6" s="7" t="s">
        <v>109</v>
      </c>
      <c r="D6" s="11">
        <v>7</v>
      </c>
      <c r="E6" s="35"/>
      <c r="F6" s="35"/>
      <c r="G6" s="35"/>
      <c r="H6" s="35"/>
      <c r="I6" s="35"/>
      <c r="J6" s="35"/>
      <c r="K6" s="35"/>
      <c r="L6" s="35"/>
      <c r="M6" s="8"/>
    </row>
    <row r="7" spans="1:13" ht="18" customHeight="1" x14ac:dyDescent="0.3">
      <c r="A7" s="6" t="s">
        <v>136</v>
      </c>
      <c r="B7" s="6" t="s">
        <v>137</v>
      </c>
      <c r="C7" s="7" t="s">
        <v>96</v>
      </c>
      <c r="D7" s="11">
        <v>217.8</v>
      </c>
      <c r="E7" s="35"/>
      <c r="F7" s="35"/>
      <c r="G7" s="35"/>
      <c r="H7" s="35"/>
      <c r="I7" s="35"/>
      <c r="J7" s="35"/>
      <c r="K7" s="35"/>
      <c r="L7" s="35"/>
      <c r="M7" s="8"/>
    </row>
    <row r="8" spans="1:13" ht="18" customHeight="1" x14ac:dyDescent="0.3">
      <c r="A8" s="6"/>
      <c r="B8" s="6"/>
      <c r="C8" s="7"/>
      <c r="D8" s="11"/>
      <c r="E8" s="35"/>
      <c r="F8" s="35"/>
      <c r="G8" s="35"/>
      <c r="H8" s="35"/>
      <c r="I8" s="35"/>
      <c r="J8" s="35"/>
      <c r="K8" s="35"/>
      <c r="L8" s="35"/>
      <c r="M8" s="8"/>
    </row>
    <row r="9" spans="1:13" ht="18" customHeight="1" x14ac:dyDescent="0.3">
      <c r="A9" s="6"/>
      <c r="B9" s="6"/>
      <c r="C9" s="7"/>
      <c r="D9" s="11"/>
      <c r="E9" s="35"/>
      <c r="F9" s="35"/>
      <c r="G9" s="35"/>
      <c r="H9" s="35"/>
      <c r="I9" s="35"/>
      <c r="J9" s="35"/>
      <c r="K9" s="35"/>
      <c r="L9" s="35"/>
      <c r="M9" s="8"/>
    </row>
    <row r="10" spans="1:13" ht="18" customHeight="1" x14ac:dyDescent="0.3">
      <c r="A10" s="6"/>
      <c r="B10" s="6"/>
      <c r="C10" s="7"/>
      <c r="D10" s="11"/>
      <c r="E10" s="35"/>
      <c r="F10" s="35"/>
      <c r="G10" s="35"/>
      <c r="H10" s="35"/>
      <c r="I10" s="35"/>
      <c r="J10" s="35"/>
      <c r="K10" s="35"/>
      <c r="L10" s="35"/>
      <c r="M10" s="8"/>
    </row>
    <row r="11" spans="1:13" ht="18" customHeight="1" x14ac:dyDescent="0.3">
      <c r="A11" s="6"/>
      <c r="B11" s="6"/>
      <c r="C11" s="7"/>
      <c r="D11" s="11"/>
      <c r="E11" s="35"/>
      <c r="F11" s="35"/>
      <c r="G11" s="35"/>
      <c r="H11" s="35"/>
      <c r="I11" s="35"/>
      <c r="J11" s="35"/>
      <c r="K11" s="35"/>
      <c r="L11" s="35"/>
      <c r="M11" s="5"/>
    </row>
    <row r="12" spans="1:13" ht="18" customHeight="1" x14ac:dyDescent="0.3">
      <c r="A12" s="6"/>
      <c r="B12" s="6"/>
      <c r="C12" s="7"/>
      <c r="D12" s="11"/>
      <c r="E12" s="35"/>
      <c r="F12" s="35"/>
      <c r="G12" s="35"/>
      <c r="H12" s="35"/>
      <c r="I12" s="35"/>
      <c r="J12" s="35"/>
      <c r="K12" s="35"/>
      <c r="L12" s="35"/>
      <c r="M12" s="5"/>
    </row>
    <row r="13" spans="1:13" ht="18" customHeight="1" x14ac:dyDescent="0.3">
      <c r="A13" s="6"/>
      <c r="B13" s="6"/>
      <c r="C13" s="7"/>
      <c r="D13" s="11"/>
      <c r="E13" s="35"/>
      <c r="F13" s="35"/>
      <c r="G13" s="35"/>
      <c r="H13" s="35"/>
      <c r="I13" s="35"/>
      <c r="J13" s="35"/>
      <c r="K13" s="35"/>
      <c r="L13" s="35"/>
      <c r="M13" s="8"/>
    </row>
    <row r="14" spans="1:13" ht="18" customHeight="1" x14ac:dyDescent="0.3">
      <c r="A14" s="6"/>
      <c r="B14" s="6"/>
      <c r="C14" s="7"/>
      <c r="D14" s="11"/>
      <c r="E14" s="35"/>
      <c r="F14" s="35"/>
      <c r="G14" s="35"/>
      <c r="H14" s="35"/>
      <c r="I14" s="35"/>
      <c r="J14" s="35"/>
      <c r="K14" s="35"/>
      <c r="L14" s="35"/>
      <c r="M14" s="5"/>
    </row>
    <row r="15" spans="1:13" ht="18" customHeight="1" x14ac:dyDescent="0.3">
      <c r="A15" s="6"/>
      <c r="B15" s="6"/>
      <c r="C15" s="7"/>
      <c r="D15" s="11"/>
      <c r="E15" s="35"/>
      <c r="F15" s="35"/>
      <c r="G15" s="35"/>
      <c r="H15" s="35"/>
      <c r="I15" s="35"/>
      <c r="J15" s="35"/>
      <c r="K15" s="35"/>
      <c r="L15" s="35"/>
      <c r="M15" s="8"/>
    </row>
    <row r="16" spans="1:13" ht="18" customHeight="1" x14ac:dyDescent="0.3">
      <c r="A16" s="6"/>
      <c r="B16" s="6"/>
      <c r="C16" s="7"/>
      <c r="D16" s="11"/>
      <c r="E16" s="35"/>
      <c r="F16" s="35"/>
      <c r="G16" s="35"/>
      <c r="H16" s="35"/>
      <c r="I16" s="35"/>
      <c r="J16" s="35"/>
      <c r="K16" s="35"/>
      <c r="L16" s="35"/>
      <c r="M16" s="8"/>
    </row>
    <row r="17" spans="1:13" ht="18" customHeight="1" x14ac:dyDescent="0.3">
      <c r="A17" s="10"/>
      <c r="B17" s="10"/>
      <c r="C17" s="12"/>
      <c r="D17" s="11"/>
      <c r="E17" s="35"/>
      <c r="F17" s="35"/>
      <c r="G17" s="35"/>
      <c r="H17" s="35"/>
      <c r="I17" s="35"/>
      <c r="J17" s="35"/>
      <c r="K17" s="35"/>
      <c r="L17" s="35"/>
      <c r="M17" s="5"/>
    </row>
    <row r="18" spans="1:13" ht="18" customHeight="1" x14ac:dyDescent="0.3">
      <c r="A18" s="10"/>
      <c r="B18" s="10"/>
      <c r="C18" s="12"/>
      <c r="D18" s="5"/>
      <c r="E18" s="35"/>
      <c r="F18" s="35"/>
      <c r="G18" s="35"/>
      <c r="H18" s="35"/>
      <c r="I18" s="35"/>
      <c r="J18" s="35"/>
      <c r="K18" s="35"/>
      <c r="L18" s="35"/>
      <c r="M18" s="5"/>
    </row>
    <row r="19" spans="1:13" ht="18" customHeight="1" x14ac:dyDescent="0.3">
      <c r="A19" s="10"/>
      <c r="B19" s="10"/>
      <c r="C19" s="12"/>
      <c r="D19" s="5"/>
      <c r="E19" s="35"/>
      <c r="F19" s="35"/>
      <c r="G19" s="35"/>
      <c r="H19" s="35"/>
      <c r="I19" s="35"/>
      <c r="J19" s="35"/>
      <c r="K19" s="35"/>
      <c r="L19" s="35"/>
      <c r="M19" s="5"/>
    </row>
    <row r="20" spans="1:13" ht="18" customHeight="1" x14ac:dyDescent="0.3">
      <c r="A20" s="10"/>
      <c r="B20" s="10"/>
      <c r="C20" s="12"/>
      <c r="D20" s="5"/>
      <c r="E20" s="35"/>
      <c r="F20" s="35"/>
      <c r="G20" s="35"/>
      <c r="H20" s="35"/>
      <c r="I20" s="35"/>
      <c r="J20" s="35"/>
      <c r="K20" s="35"/>
      <c r="L20" s="35"/>
      <c r="M20" s="5"/>
    </row>
    <row r="21" spans="1:13" ht="18" customHeight="1" x14ac:dyDescent="0.3">
      <c r="A21" s="10"/>
      <c r="B21" s="10"/>
      <c r="C21" s="12"/>
      <c r="D21" s="5"/>
      <c r="E21" s="35"/>
      <c r="F21" s="35"/>
      <c r="G21" s="35"/>
      <c r="H21" s="35"/>
      <c r="I21" s="35"/>
      <c r="J21" s="35"/>
      <c r="K21" s="35"/>
      <c r="L21" s="35"/>
      <c r="M21" s="5"/>
    </row>
    <row r="22" spans="1:13" ht="18" customHeight="1" x14ac:dyDescent="0.3">
      <c r="A22" s="10"/>
      <c r="B22" s="10"/>
      <c r="C22" s="12"/>
      <c r="D22" s="5"/>
      <c r="E22" s="35"/>
      <c r="F22" s="35"/>
      <c r="G22" s="35"/>
      <c r="H22" s="35"/>
      <c r="I22" s="35"/>
      <c r="J22" s="35"/>
      <c r="K22" s="35"/>
      <c r="L22" s="35"/>
      <c r="M22" s="5"/>
    </row>
    <row r="23" spans="1:13" ht="18" customHeight="1" x14ac:dyDescent="0.3">
      <c r="A23" s="10"/>
      <c r="B23" s="10"/>
      <c r="C23" s="12"/>
      <c r="D23" s="5"/>
      <c r="E23" s="35"/>
      <c r="F23" s="35"/>
      <c r="G23" s="35"/>
      <c r="H23" s="35"/>
      <c r="I23" s="35"/>
      <c r="J23" s="35"/>
      <c r="K23" s="35"/>
      <c r="L23" s="35"/>
      <c r="M23" s="5"/>
    </row>
    <row r="24" spans="1:13" ht="18" customHeight="1" x14ac:dyDescent="0.3">
      <c r="A24" s="10"/>
      <c r="B24" s="10"/>
      <c r="C24" s="12"/>
      <c r="D24" s="5"/>
      <c r="E24" s="35"/>
      <c r="F24" s="35"/>
      <c r="G24" s="35"/>
      <c r="H24" s="35"/>
      <c r="I24" s="35"/>
      <c r="J24" s="35"/>
      <c r="K24" s="35"/>
      <c r="L24" s="35"/>
      <c r="M24" s="5"/>
    </row>
    <row r="25" spans="1:13" ht="18" customHeight="1" x14ac:dyDescent="0.3">
      <c r="A25" s="10"/>
      <c r="B25" s="10"/>
      <c r="C25" s="12"/>
      <c r="D25" s="5"/>
      <c r="E25" s="35"/>
      <c r="F25" s="35"/>
      <c r="G25" s="35"/>
      <c r="H25" s="35"/>
      <c r="I25" s="35"/>
      <c r="J25" s="35"/>
      <c r="K25" s="35"/>
      <c r="L25" s="35"/>
      <c r="M25" s="5"/>
    </row>
    <row r="26" spans="1:13" ht="18" customHeight="1" x14ac:dyDescent="0.3">
      <c r="A26" s="10"/>
      <c r="B26" s="10"/>
      <c r="C26" s="12"/>
      <c r="D26" s="5"/>
      <c r="E26" s="35"/>
      <c r="F26" s="35"/>
      <c r="G26" s="35"/>
      <c r="H26" s="35"/>
      <c r="I26" s="35"/>
      <c r="J26" s="35"/>
      <c r="K26" s="35"/>
      <c r="L26" s="35"/>
      <c r="M26" s="5"/>
    </row>
    <row r="27" spans="1:13" ht="18" customHeight="1" x14ac:dyDescent="0.3">
      <c r="A27" s="10"/>
      <c r="B27" s="10"/>
      <c r="C27" s="12"/>
      <c r="D27" s="5"/>
      <c r="E27" s="35"/>
      <c r="F27" s="35"/>
      <c r="G27" s="35"/>
      <c r="H27" s="35"/>
      <c r="I27" s="35"/>
      <c r="J27" s="35"/>
      <c r="K27" s="35"/>
      <c r="L27" s="35"/>
      <c r="M27" s="5"/>
    </row>
    <row r="28" spans="1:13" ht="18" customHeight="1" x14ac:dyDescent="0.3">
      <c r="A28" s="14" t="s">
        <v>17</v>
      </c>
      <c r="B28" s="15"/>
      <c r="C28" s="16"/>
      <c r="D28" s="17"/>
      <c r="E28" s="37"/>
      <c r="F28" s="37"/>
      <c r="G28" s="37"/>
      <c r="H28" s="37"/>
      <c r="I28" s="37"/>
      <c r="J28" s="37"/>
      <c r="K28" s="37"/>
      <c r="L28" s="37"/>
      <c r="M28" s="17"/>
    </row>
    <row r="29" spans="1:13" ht="18" customHeight="1" x14ac:dyDescent="0.3">
      <c r="A29" s="74" t="s">
        <v>127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</row>
    <row r="30" spans="1:13" ht="18" customHeight="1" x14ac:dyDescent="0.3">
      <c r="A30" s="6" t="s">
        <v>116</v>
      </c>
      <c r="B30" s="6" t="s">
        <v>108</v>
      </c>
      <c r="C30" s="7" t="s">
        <v>96</v>
      </c>
      <c r="D30" s="11">
        <v>10</v>
      </c>
      <c r="E30" s="35"/>
      <c r="F30" s="35"/>
      <c r="G30" s="35"/>
      <c r="H30" s="35"/>
      <c r="I30" s="35"/>
      <c r="J30" s="35"/>
      <c r="K30" s="35"/>
      <c r="L30" s="35"/>
      <c r="M30" s="8"/>
    </row>
    <row r="31" spans="1:13" ht="18" customHeight="1" x14ac:dyDescent="0.3">
      <c r="A31" s="6"/>
      <c r="B31" s="6"/>
      <c r="C31" s="7"/>
      <c r="D31" s="11"/>
      <c r="E31" s="35"/>
      <c r="F31" s="35"/>
      <c r="G31" s="35"/>
      <c r="H31" s="35"/>
      <c r="I31" s="35"/>
      <c r="J31" s="35"/>
      <c r="K31" s="35"/>
      <c r="L31" s="35"/>
      <c r="M31" s="8"/>
    </row>
    <row r="32" spans="1:13" ht="18" customHeight="1" x14ac:dyDescent="0.3">
      <c r="A32" s="6"/>
      <c r="B32" s="6"/>
      <c r="C32" s="7"/>
      <c r="D32" s="11"/>
      <c r="E32" s="35"/>
      <c r="F32" s="35"/>
      <c r="G32" s="35"/>
      <c r="H32" s="35"/>
      <c r="I32" s="35"/>
      <c r="J32" s="35"/>
      <c r="K32" s="35"/>
      <c r="L32" s="35"/>
      <c r="M32" s="8"/>
    </row>
    <row r="33" spans="1:13" ht="18" customHeight="1" x14ac:dyDescent="0.3">
      <c r="A33" s="6"/>
      <c r="B33" s="6"/>
      <c r="C33" s="7"/>
      <c r="D33" s="11"/>
      <c r="E33" s="35"/>
      <c r="F33" s="35"/>
      <c r="G33" s="35"/>
      <c r="H33" s="35"/>
      <c r="I33" s="35"/>
      <c r="J33" s="35"/>
      <c r="K33" s="35"/>
      <c r="L33" s="35"/>
      <c r="M33" s="8"/>
    </row>
    <row r="34" spans="1:13" ht="18" customHeight="1" x14ac:dyDescent="0.3">
      <c r="A34" s="10"/>
      <c r="B34" s="10"/>
      <c r="C34" s="12"/>
      <c r="D34" s="5"/>
      <c r="E34" s="35"/>
      <c r="F34" s="35"/>
      <c r="G34" s="35"/>
      <c r="H34" s="35"/>
      <c r="I34" s="35"/>
      <c r="J34" s="35"/>
      <c r="K34" s="35"/>
      <c r="L34" s="35"/>
      <c r="M34" s="5"/>
    </row>
    <row r="35" spans="1:13" ht="18" customHeight="1" x14ac:dyDescent="0.3">
      <c r="A35" s="10"/>
      <c r="B35" s="10"/>
      <c r="C35" s="12"/>
      <c r="D35" s="5"/>
      <c r="E35" s="35"/>
      <c r="F35" s="35"/>
      <c r="G35" s="35"/>
      <c r="H35" s="35"/>
      <c r="I35" s="35"/>
      <c r="J35" s="35"/>
      <c r="K35" s="35"/>
      <c r="L35" s="35"/>
      <c r="M35" s="5"/>
    </row>
    <row r="36" spans="1:13" ht="18" customHeight="1" x14ac:dyDescent="0.3">
      <c r="A36" s="10"/>
      <c r="B36" s="10"/>
      <c r="C36" s="12"/>
      <c r="D36" s="5"/>
      <c r="E36" s="35"/>
      <c r="F36" s="35"/>
      <c r="G36" s="35"/>
      <c r="H36" s="35"/>
      <c r="I36" s="35"/>
      <c r="J36" s="35"/>
      <c r="K36" s="35"/>
      <c r="L36" s="35"/>
      <c r="M36" s="5"/>
    </row>
    <row r="37" spans="1:13" ht="18" customHeight="1" x14ac:dyDescent="0.3">
      <c r="A37" s="10"/>
      <c r="B37" s="10"/>
      <c r="C37" s="12"/>
      <c r="D37" s="5"/>
      <c r="E37" s="35"/>
      <c r="F37" s="35"/>
      <c r="G37" s="35"/>
      <c r="H37" s="35"/>
      <c r="I37" s="35"/>
      <c r="J37" s="35"/>
      <c r="K37" s="35"/>
      <c r="L37" s="35"/>
      <c r="M37" s="5"/>
    </row>
    <row r="38" spans="1:13" ht="18" customHeight="1" x14ac:dyDescent="0.3">
      <c r="A38" s="10"/>
      <c r="B38" s="10"/>
      <c r="C38" s="12"/>
      <c r="D38" s="5"/>
      <c r="E38" s="35"/>
      <c r="F38" s="35"/>
      <c r="G38" s="35"/>
      <c r="H38" s="35"/>
      <c r="I38" s="35"/>
      <c r="J38" s="35"/>
      <c r="K38" s="35"/>
      <c r="L38" s="35"/>
      <c r="M38" s="5"/>
    </row>
    <row r="39" spans="1:13" ht="18" customHeight="1" x14ac:dyDescent="0.3">
      <c r="A39" s="10"/>
      <c r="B39" s="10"/>
      <c r="C39" s="12"/>
      <c r="D39" s="5"/>
      <c r="E39" s="35"/>
      <c r="F39" s="35"/>
      <c r="G39" s="35"/>
      <c r="H39" s="35"/>
      <c r="I39" s="35"/>
      <c r="J39" s="35"/>
      <c r="K39" s="35"/>
      <c r="L39" s="35"/>
      <c r="M39" s="5"/>
    </row>
    <row r="40" spans="1:13" ht="18" customHeight="1" x14ac:dyDescent="0.3">
      <c r="A40" s="10"/>
      <c r="B40" s="10"/>
      <c r="C40" s="12"/>
      <c r="D40" s="5"/>
      <c r="E40" s="35"/>
      <c r="F40" s="35"/>
      <c r="G40" s="35"/>
      <c r="H40" s="35"/>
      <c r="I40" s="35"/>
      <c r="J40" s="35"/>
      <c r="K40" s="35"/>
      <c r="L40" s="35"/>
      <c r="M40" s="5"/>
    </row>
    <row r="41" spans="1:13" ht="18" customHeight="1" x14ac:dyDescent="0.3">
      <c r="A41" s="10"/>
      <c r="B41" s="10"/>
      <c r="C41" s="12"/>
      <c r="D41" s="5"/>
      <c r="E41" s="35"/>
      <c r="F41" s="35"/>
      <c r="G41" s="35"/>
      <c r="H41" s="35"/>
      <c r="I41" s="35"/>
      <c r="J41" s="35"/>
      <c r="K41" s="35"/>
      <c r="L41" s="35"/>
      <c r="M41" s="5"/>
    </row>
    <row r="42" spans="1:13" ht="18" customHeight="1" x14ac:dyDescent="0.3">
      <c r="A42" s="10"/>
      <c r="B42" s="10"/>
      <c r="C42" s="12"/>
      <c r="D42" s="5"/>
      <c r="E42" s="35"/>
      <c r="F42" s="35"/>
      <c r="G42" s="35"/>
      <c r="H42" s="35"/>
      <c r="I42" s="35"/>
      <c r="J42" s="35"/>
      <c r="K42" s="35"/>
      <c r="L42" s="35"/>
      <c r="M42" s="5"/>
    </row>
    <row r="43" spans="1:13" ht="18" customHeight="1" x14ac:dyDescent="0.3">
      <c r="A43" s="10"/>
      <c r="B43" s="10"/>
      <c r="C43" s="12"/>
      <c r="D43" s="5"/>
      <c r="E43" s="35"/>
      <c r="F43" s="35"/>
      <c r="G43" s="35"/>
      <c r="H43" s="35"/>
      <c r="I43" s="35"/>
      <c r="J43" s="35"/>
      <c r="K43" s="35"/>
      <c r="L43" s="35"/>
      <c r="M43" s="5"/>
    </row>
    <row r="44" spans="1:13" ht="18" customHeight="1" x14ac:dyDescent="0.3">
      <c r="A44" s="10"/>
      <c r="B44" s="10"/>
      <c r="C44" s="12"/>
      <c r="D44" s="5"/>
      <c r="E44" s="35"/>
      <c r="F44" s="35"/>
      <c r="G44" s="35"/>
      <c r="H44" s="35"/>
      <c r="I44" s="35"/>
      <c r="J44" s="35"/>
      <c r="K44" s="35"/>
      <c r="L44" s="35"/>
      <c r="M44" s="5"/>
    </row>
    <row r="45" spans="1:13" ht="18" customHeight="1" x14ac:dyDescent="0.3">
      <c r="A45" s="10"/>
      <c r="B45" s="10"/>
      <c r="C45" s="12"/>
      <c r="D45" s="5"/>
      <c r="E45" s="35"/>
      <c r="F45" s="35"/>
      <c r="G45" s="35"/>
      <c r="H45" s="35"/>
      <c r="I45" s="35"/>
      <c r="J45" s="35"/>
      <c r="K45" s="35"/>
      <c r="L45" s="35"/>
      <c r="M45" s="5"/>
    </row>
    <row r="46" spans="1:13" ht="18" customHeight="1" x14ac:dyDescent="0.3">
      <c r="A46" s="10"/>
      <c r="B46" s="10"/>
      <c r="C46" s="12"/>
      <c r="D46" s="5"/>
      <c r="E46" s="35"/>
      <c r="F46" s="35"/>
      <c r="G46" s="35"/>
      <c r="H46" s="35"/>
      <c r="I46" s="35"/>
      <c r="J46" s="35"/>
      <c r="K46" s="35"/>
      <c r="L46" s="35"/>
      <c r="M46" s="5"/>
    </row>
    <row r="47" spans="1:13" ht="18" customHeight="1" x14ac:dyDescent="0.3">
      <c r="A47" s="10"/>
      <c r="B47" s="10"/>
      <c r="C47" s="12"/>
      <c r="D47" s="5"/>
      <c r="E47" s="35"/>
      <c r="F47" s="35"/>
      <c r="G47" s="35"/>
      <c r="H47" s="35"/>
      <c r="I47" s="35"/>
      <c r="J47" s="35"/>
      <c r="K47" s="35"/>
      <c r="L47" s="35"/>
      <c r="M47" s="5"/>
    </row>
    <row r="48" spans="1:13" ht="18" customHeight="1" x14ac:dyDescent="0.3">
      <c r="A48" s="10"/>
      <c r="B48" s="10"/>
      <c r="C48" s="12"/>
      <c r="D48" s="5"/>
      <c r="E48" s="35"/>
      <c r="F48" s="35"/>
      <c r="G48" s="35"/>
      <c r="H48" s="35"/>
      <c r="I48" s="35"/>
      <c r="J48" s="35"/>
      <c r="K48" s="35"/>
      <c r="L48" s="35"/>
      <c r="M48" s="5"/>
    </row>
    <row r="49" spans="1:13" ht="18" customHeight="1" x14ac:dyDescent="0.3">
      <c r="A49" s="10"/>
      <c r="B49" s="10"/>
      <c r="C49" s="12"/>
      <c r="D49" s="5"/>
      <c r="E49" s="35"/>
      <c r="F49" s="35"/>
      <c r="G49" s="35"/>
      <c r="H49" s="35"/>
      <c r="I49" s="35"/>
      <c r="J49" s="35"/>
      <c r="K49" s="35"/>
      <c r="L49" s="35"/>
      <c r="M49" s="5"/>
    </row>
    <row r="50" spans="1:13" ht="18" customHeight="1" x14ac:dyDescent="0.3">
      <c r="A50" s="10"/>
      <c r="B50" s="10"/>
      <c r="C50" s="12"/>
      <c r="D50" s="5"/>
      <c r="E50" s="35"/>
      <c r="F50" s="35"/>
      <c r="G50" s="35"/>
      <c r="H50" s="35"/>
      <c r="I50" s="35"/>
      <c r="J50" s="35"/>
      <c r="K50" s="35"/>
      <c r="L50" s="35"/>
      <c r="M50" s="5"/>
    </row>
    <row r="51" spans="1:13" ht="18" customHeight="1" x14ac:dyDescent="0.3">
      <c r="A51" s="10"/>
      <c r="B51" s="10"/>
      <c r="C51" s="12"/>
      <c r="D51" s="5"/>
      <c r="E51" s="35"/>
      <c r="F51" s="35"/>
      <c r="G51" s="35"/>
      <c r="H51" s="35"/>
      <c r="I51" s="35"/>
      <c r="J51" s="35"/>
      <c r="K51" s="35"/>
      <c r="L51" s="35"/>
      <c r="M51" s="5"/>
    </row>
    <row r="52" spans="1:13" ht="18" customHeight="1" x14ac:dyDescent="0.3">
      <c r="A52" s="14" t="s">
        <v>17</v>
      </c>
      <c r="B52" s="15"/>
      <c r="C52" s="16"/>
      <c r="D52" s="17"/>
      <c r="E52" s="37"/>
      <c r="F52" s="37"/>
      <c r="G52" s="37"/>
      <c r="H52" s="37"/>
      <c r="I52" s="37"/>
      <c r="J52" s="37"/>
      <c r="K52" s="37"/>
      <c r="L52" s="37"/>
      <c r="M52" s="17"/>
    </row>
    <row r="53" spans="1:13" ht="18" customHeight="1" x14ac:dyDescent="0.3">
      <c r="A53" s="71" t="s">
        <v>128</v>
      </c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3"/>
    </row>
    <row r="54" spans="1:13" s="43" customFormat="1" ht="18" customHeight="1" x14ac:dyDescent="0.3">
      <c r="A54" s="44" t="s">
        <v>117</v>
      </c>
      <c r="B54" s="44" t="s">
        <v>99</v>
      </c>
      <c r="C54" s="36" t="s">
        <v>96</v>
      </c>
      <c r="D54" s="45">
        <v>856.4</v>
      </c>
      <c r="E54" s="46"/>
      <c r="F54" s="46"/>
      <c r="G54" s="46"/>
      <c r="H54" s="46"/>
      <c r="I54" s="46"/>
      <c r="J54" s="46"/>
      <c r="K54" s="46"/>
      <c r="L54" s="46"/>
      <c r="M54" s="47"/>
    </row>
    <row r="55" spans="1:13" s="43" customFormat="1" ht="18" customHeight="1" x14ac:dyDescent="0.3">
      <c r="A55" s="44" t="s">
        <v>117</v>
      </c>
      <c r="B55" s="44" t="s">
        <v>139</v>
      </c>
      <c r="C55" s="36" t="s">
        <v>96</v>
      </c>
      <c r="D55" s="45">
        <v>150.5</v>
      </c>
      <c r="E55" s="46"/>
      <c r="F55" s="46"/>
      <c r="G55" s="46"/>
      <c r="H55" s="46"/>
      <c r="I55" s="46"/>
      <c r="J55" s="46"/>
      <c r="K55" s="46"/>
      <c r="L55" s="46"/>
      <c r="M55" s="47"/>
    </row>
    <row r="56" spans="1:13" s="43" customFormat="1" ht="18" customHeight="1" x14ac:dyDescent="0.3">
      <c r="A56" s="44" t="s">
        <v>117</v>
      </c>
      <c r="B56" s="44" t="s">
        <v>98</v>
      </c>
      <c r="C56" s="36" t="s">
        <v>96</v>
      </c>
      <c r="D56" s="45">
        <v>1797.6</v>
      </c>
      <c r="E56" s="46"/>
      <c r="F56" s="46"/>
      <c r="G56" s="46"/>
      <c r="H56" s="46"/>
      <c r="I56" s="46"/>
      <c r="J56" s="46"/>
      <c r="K56" s="46"/>
      <c r="L56" s="46"/>
      <c r="M56" s="47"/>
    </row>
    <row r="57" spans="1:13" s="43" customFormat="1" ht="18" customHeight="1" x14ac:dyDescent="0.3">
      <c r="A57" s="44" t="s">
        <v>117</v>
      </c>
      <c r="B57" s="44" t="s">
        <v>97</v>
      </c>
      <c r="C57" s="36" t="s">
        <v>96</v>
      </c>
      <c r="D57" s="45">
        <v>387.6</v>
      </c>
      <c r="E57" s="46"/>
      <c r="F57" s="46"/>
      <c r="G57" s="46"/>
      <c r="H57" s="46"/>
      <c r="I57" s="46"/>
      <c r="J57" s="46"/>
      <c r="K57" s="46"/>
      <c r="L57" s="46"/>
      <c r="M57" s="47"/>
    </row>
    <row r="58" spans="1:13" s="43" customFormat="1" ht="18" customHeight="1" x14ac:dyDescent="0.3">
      <c r="A58" s="44" t="s">
        <v>118</v>
      </c>
      <c r="B58" s="44" t="s">
        <v>100</v>
      </c>
      <c r="C58" s="36" t="s">
        <v>96</v>
      </c>
      <c r="D58" s="45">
        <v>280.10000000000002</v>
      </c>
      <c r="E58" s="46"/>
      <c r="F58" s="46"/>
      <c r="G58" s="46"/>
      <c r="H58" s="46"/>
      <c r="I58" s="46"/>
      <c r="J58" s="46"/>
      <c r="K58" s="46"/>
      <c r="L58" s="46"/>
      <c r="M58" s="47"/>
    </row>
    <row r="59" spans="1:13" s="43" customFormat="1" ht="18" customHeight="1" x14ac:dyDescent="0.3">
      <c r="A59" s="44" t="s">
        <v>118</v>
      </c>
      <c r="B59" s="44" t="s">
        <v>102</v>
      </c>
      <c r="C59" s="36" t="s">
        <v>96</v>
      </c>
      <c r="D59" s="45">
        <v>67.2</v>
      </c>
      <c r="E59" s="46"/>
      <c r="F59" s="46"/>
      <c r="G59" s="46"/>
      <c r="H59" s="46"/>
      <c r="I59" s="46"/>
      <c r="J59" s="46"/>
      <c r="K59" s="46"/>
      <c r="L59" s="46"/>
      <c r="M59" s="47"/>
    </row>
    <row r="60" spans="1:13" s="43" customFormat="1" ht="18" customHeight="1" x14ac:dyDescent="0.3">
      <c r="A60" s="44" t="s">
        <v>119</v>
      </c>
      <c r="B60" s="44" t="s">
        <v>107</v>
      </c>
      <c r="C60" s="36" t="s">
        <v>96</v>
      </c>
      <c r="D60" s="45">
        <v>30.7</v>
      </c>
      <c r="E60" s="46"/>
      <c r="F60" s="46"/>
      <c r="G60" s="46"/>
      <c r="H60" s="46"/>
      <c r="I60" s="46"/>
      <c r="J60" s="46"/>
      <c r="K60" s="46"/>
      <c r="L60" s="46"/>
      <c r="M60" s="47"/>
    </row>
    <row r="61" spans="1:13" s="43" customFormat="1" ht="18" customHeight="1" x14ac:dyDescent="0.3">
      <c r="A61" s="44" t="s">
        <v>120</v>
      </c>
      <c r="B61" s="44" t="s">
        <v>101</v>
      </c>
      <c r="C61" s="36" t="s">
        <v>96</v>
      </c>
      <c r="D61" s="45">
        <v>747.6</v>
      </c>
      <c r="E61" s="46"/>
      <c r="F61" s="46"/>
      <c r="G61" s="46"/>
      <c r="H61" s="46"/>
      <c r="I61" s="46"/>
      <c r="J61" s="46"/>
      <c r="K61" s="46"/>
      <c r="L61" s="46"/>
      <c r="M61" s="47"/>
    </row>
    <row r="62" spans="1:13" ht="18" customHeight="1" x14ac:dyDescent="0.3">
      <c r="A62" s="44" t="s">
        <v>122</v>
      </c>
      <c r="B62" s="44" t="s">
        <v>104</v>
      </c>
      <c r="C62" s="36" t="s">
        <v>96</v>
      </c>
      <c r="D62" s="45">
        <v>51.4</v>
      </c>
      <c r="E62" s="46"/>
      <c r="F62" s="46"/>
      <c r="G62" s="46"/>
      <c r="H62" s="46"/>
      <c r="I62" s="46"/>
      <c r="J62" s="46"/>
      <c r="K62" s="46"/>
      <c r="L62" s="46"/>
      <c r="M62" s="47"/>
    </row>
    <row r="63" spans="1:13" s="43" customFormat="1" ht="18" customHeight="1" x14ac:dyDescent="0.3">
      <c r="A63" s="44" t="s">
        <v>123</v>
      </c>
      <c r="B63" s="44" t="s">
        <v>138</v>
      </c>
      <c r="C63" s="36" t="s">
        <v>96</v>
      </c>
      <c r="D63" s="45">
        <v>1492</v>
      </c>
      <c r="E63" s="46"/>
      <c r="F63" s="46"/>
      <c r="G63" s="46"/>
      <c r="H63" s="46"/>
      <c r="I63" s="46"/>
      <c r="J63" s="46"/>
      <c r="K63" s="46"/>
      <c r="L63" s="46"/>
      <c r="M63" s="47"/>
    </row>
    <row r="64" spans="1:13" s="43" customFormat="1" ht="18" customHeight="1" x14ac:dyDescent="0.3">
      <c r="A64" s="44" t="s">
        <v>124</v>
      </c>
      <c r="B64" s="44" t="s">
        <v>105</v>
      </c>
      <c r="C64" s="36" t="s">
        <v>96</v>
      </c>
      <c r="D64" s="45">
        <v>43.5</v>
      </c>
      <c r="E64" s="46"/>
      <c r="F64" s="46"/>
      <c r="G64" s="46"/>
      <c r="H64" s="46"/>
      <c r="I64" s="46"/>
      <c r="J64" s="46"/>
      <c r="K64" s="46"/>
      <c r="L64" s="46"/>
      <c r="M64" s="47"/>
    </row>
    <row r="65" spans="1:13" ht="18" customHeight="1" x14ac:dyDescent="0.3">
      <c r="A65" s="44" t="s">
        <v>125</v>
      </c>
      <c r="B65" s="44" t="s">
        <v>106</v>
      </c>
      <c r="C65" s="36" t="s">
        <v>96</v>
      </c>
      <c r="D65" s="45">
        <v>10</v>
      </c>
      <c r="E65" s="46"/>
      <c r="F65" s="46"/>
      <c r="G65" s="46"/>
      <c r="H65" s="46"/>
      <c r="I65" s="46"/>
      <c r="J65" s="46"/>
      <c r="K65" s="46"/>
      <c r="L65" s="46"/>
      <c r="M65" s="47"/>
    </row>
    <row r="66" spans="1:13" ht="18" customHeight="1" x14ac:dyDescent="0.3">
      <c r="A66" s="44" t="s">
        <v>121</v>
      </c>
      <c r="B66" s="44" t="s">
        <v>103</v>
      </c>
      <c r="C66" s="36" t="s">
        <v>96</v>
      </c>
      <c r="D66" s="45">
        <f>(D61)*0.2</f>
        <v>149.52000000000001</v>
      </c>
      <c r="E66" s="46"/>
      <c r="F66" s="46"/>
      <c r="G66" s="46"/>
      <c r="H66" s="46"/>
      <c r="I66" s="46"/>
      <c r="J66" s="46"/>
      <c r="K66" s="46"/>
      <c r="L66" s="46"/>
      <c r="M66" s="47"/>
    </row>
    <row r="67" spans="1:13" s="43" customFormat="1" ht="18" customHeight="1" x14ac:dyDescent="0.3">
      <c r="A67" s="44" t="s">
        <v>140</v>
      </c>
      <c r="B67" s="44" t="s">
        <v>141</v>
      </c>
      <c r="C67" s="36" t="s">
        <v>96</v>
      </c>
      <c r="D67" s="45">
        <v>22.49</v>
      </c>
      <c r="E67" s="46"/>
      <c r="F67" s="46"/>
      <c r="G67" s="46"/>
      <c r="H67" s="46"/>
      <c r="I67" s="46"/>
      <c r="J67" s="46"/>
      <c r="K67" s="46"/>
      <c r="L67" s="46"/>
      <c r="M67" s="47"/>
    </row>
    <row r="68" spans="1:13" s="43" customFormat="1" ht="18" customHeight="1" x14ac:dyDescent="0.3">
      <c r="A68" s="38"/>
      <c r="B68" s="38"/>
      <c r="C68" s="39"/>
      <c r="D68" s="40"/>
      <c r="E68" s="41"/>
      <c r="F68" s="41"/>
      <c r="G68" s="41"/>
      <c r="H68" s="41"/>
      <c r="I68" s="41"/>
      <c r="J68" s="41"/>
      <c r="K68" s="41"/>
      <c r="L68" s="41"/>
      <c r="M68" s="42"/>
    </row>
    <row r="69" spans="1:13" s="43" customFormat="1" ht="18" customHeight="1" x14ac:dyDescent="0.3">
      <c r="A69" s="38"/>
      <c r="B69" s="38"/>
      <c r="C69" s="39"/>
      <c r="D69" s="40"/>
      <c r="E69" s="41"/>
      <c r="F69" s="41"/>
      <c r="G69" s="41"/>
      <c r="H69" s="41"/>
      <c r="I69" s="41"/>
      <c r="J69" s="41"/>
      <c r="K69" s="41"/>
      <c r="L69" s="41"/>
      <c r="M69" s="42"/>
    </row>
    <row r="70" spans="1:13" s="43" customFormat="1" ht="18" customHeight="1" x14ac:dyDescent="0.3">
      <c r="A70" s="38"/>
      <c r="B70" s="38"/>
      <c r="C70" s="39"/>
      <c r="D70" s="40"/>
      <c r="E70" s="41"/>
      <c r="F70" s="41"/>
      <c r="G70" s="41"/>
      <c r="H70" s="41"/>
      <c r="I70" s="41"/>
      <c r="J70" s="41"/>
      <c r="K70" s="41"/>
      <c r="L70" s="41"/>
      <c r="M70" s="42"/>
    </row>
    <row r="71" spans="1:13" ht="18" customHeight="1" x14ac:dyDescent="0.3">
      <c r="A71" s="6"/>
      <c r="B71" s="6"/>
      <c r="C71" s="7"/>
      <c r="D71" s="11"/>
      <c r="E71" s="35"/>
      <c r="F71" s="35"/>
      <c r="G71" s="35"/>
      <c r="H71" s="35"/>
      <c r="I71" s="35"/>
      <c r="J71" s="35"/>
      <c r="K71" s="35"/>
      <c r="L71" s="35"/>
      <c r="M71" s="8"/>
    </row>
    <row r="72" spans="1:13" ht="18" customHeight="1" x14ac:dyDescent="0.3">
      <c r="A72" s="10"/>
      <c r="B72" s="10"/>
      <c r="C72" s="12"/>
      <c r="D72" s="5"/>
      <c r="E72" s="35"/>
      <c r="F72" s="35"/>
      <c r="G72" s="35"/>
      <c r="H72" s="35"/>
      <c r="I72" s="35"/>
      <c r="J72" s="35"/>
      <c r="K72" s="35"/>
      <c r="L72" s="35"/>
      <c r="M72" s="5"/>
    </row>
    <row r="73" spans="1:13" ht="18" customHeight="1" x14ac:dyDescent="0.3">
      <c r="A73" s="10"/>
      <c r="B73" s="10"/>
      <c r="C73" s="12"/>
      <c r="D73" s="5"/>
      <c r="E73" s="35"/>
      <c r="F73" s="35"/>
      <c r="G73" s="35"/>
      <c r="H73" s="35"/>
      <c r="I73" s="35"/>
      <c r="J73" s="35"/>
      <c r="K73" s="35"/>
      <c r="L73" s="35"/>
      <c r="M73" s="5"/>
    </row>
    <row r="74" spans="1:13" ht="18" customHeight="1" x14ac:dyDescent="0.3">
      <c r="A74" s="10"/>
      <c r="B74" s="10"/>
      <c r="C74" s="12"/>
      <c r="D74" s="5"/>
      <c r="E74" s="35"/>
      <c r="F74" s="35"/>
      <c r="G74" s="35"/>
      <c r="H74" s="35"/>
      <c r="I74" s="35"/>
      <c r="J74" s="35"/>
      <c r="K74" s="35"/>
      <c r="L74" s="35"/>
      <c r="M74" s="5"/>
    </row>
    <row r="75" spans="1:13" ht="18" customHeight="1" x14ac:dyDescent="0.3">
      <c r="A75" s="10"/>
      <c r="B75" s="10"/>
      <c r="C75" s="12"/>
      <c r="D75" s="5"/>
      <c r="E75" s="35"/>
      <c r="F75" s="35"/>
      <c r="G75" s="35"/>
      <c r="H75" s="35"/>
      <c r="I75" s="35"/>
      <c r="J75" s="35"/>
      <c r="K75" s="35"/>
      <c r="L75" s="35"/>
      <c r="M75" s="5"/>
    </row>
    <row r="76" spans="1:13" ht="18" customHeight="1" x14ac:dyDescent="0.3">
      <c r="A76" s="10"/>
      <c r="B76" s="10"/>
      <c r="C76" s="12"/>
      <c r="D76" s="5"/>
      <c r="E76" s="35"/>
      <c r="F76" s="35"/>
      <c r="G76" s="35"/>
      <c r="H76" s="35"/>
      <c r="I76" s="35"/>
      <c r="J76" s="35"/>
      <c r="K76" s="35"/>
      <c r="L76" s="35"/>
      <c r="M76" s="5"/>
    </row>
    <row r="77" spans="1:13" ht="18" customHeight="1" x14ac:dyDescent="0.3">
      <c r="A77" s="14" t="s">
        <v>17</v>
      </c>
      <c r="B77" s="15"/>
      <c r="C77" s="16"/>
      <c r="D77" s="17"/>
      <c r="E77" s="37"/>
      <c r="F77" s="37"/>
      <c r="G77" s="37"/>
      <c r="H77" s="37"/>
      <c r="I77" s="37"/>
      <c r="J77" s="37"/>
      <c r="K77" s="37"/>
      <c r="L77" s="37"/>
      <c r="M77" s="17"/>
    </row>
    <row r="78" spans="1:13" ht="18" customHeight="1" x14ac:dyDescent="0.3">
      <c r="A78" s="71" t="s">
        <v>129</v>
      </c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3"/>
    </row>
    <row r="79" spans="1:13" ht="18" customHeight="1" x14ac:dyDescent="0.3">
      <c r="A79" s="6" t="s">
        <v>126</v>
      </c>
      <c r="B79" s="6" t="s">
        <v>111</v>
      </c>
      <c r="C79" s="7" t="s">
        <v>96</v>
      </c>
      <c r="D79" s="11">
        <v>10</v>
      </c>
      <c r="E79" s="35"/>
      <c r="F79" s="35"/>
      <c r="G79" s="35"/>
      <c r="H79" s="35"/>
      <c r="I79" s="35"/>
      <c r="J79" s="35"/>
      <c r="K79" s="35"/>
      <c r="L79" s="35"/>
      <c r="M79" s="8"/>
    </row>
    <row r="80" spans="1:13" ht="18" customHeight="1" x14ac:dyDescent="0.3">
      <c r="A80" s="6"/>
      <c r="B80" s="6"/>
      <c r="C80" s="7"/>
      <c r="D80" s="12"/>
      <c r="E80" s="35"/>
      <c r="F80" s="35"/>
      <c r="G80" s="35"/>
      <c r="H80" s="35"/>
      <c r="I80" s="35"/>
      <c r="J80" s="35"/>
      <c r="K80" s="35"/>
      <c r="L80" s="35"/>
      <c r="M80" s="8"/>
    </row>
    <row r="81" spans="1:13" ht="18" customHeight="1" x14ac:dyDescent="0.3">
      <c r="A81" s="6"/>
      <c r="B81" s="6"/>
      <c r="C81" s="7"/>
      <c r="D81" s="12"/>
      <c r="E81" s="35"/>
      <c r="F81" s="35"/>
      <c r="G81" s="35"/>
      <c r="H81" s="35"/>
      <c r="I81" s="35"/>
      <c r="J81" s="35"/>
      <c r="K81" s="35"/>
      <c r="L81" s="35"/>
      <c r="M81" s="8"/>
    </row>
    <row r="82" spans="1:13" ht="18" customHeight="1" x14ac:dyDescent="0.3">
      <c r="A82" s="6"/>
      <c r="B82" s="6"/>
      <c r="C82" s="7"/>
      <c r="D82" s="12"/>
      <c r="E82" s="35"/>
      <c r="F82" s="35"/>
      <c r="G82" s="35"/>
      <c r="H82" s="35"/>
      <c r="I82" s="35"/>
      <c r="J82" s="35"/>
      <c r="K82" s="35"/>
      <c r="L82" s="35"/>
      <c r="M82" s="8"/>
    </row>
    <row r="83" spans="1:13" ht="18" customHeight="1" x14ac:dyDescent="0.3">
      <c r="A83" s="6"/>
      <c r="B83" s="6"/>
      <c r="C83" s="7"/>
      <c r="D83" s="12"/>
      <c r="E83" s="35"/>
      <c r="F83" s="35"/>
      <c r="G83" s="35"/>
      <c r="H83" s="35"/>
      <c r="I83" s="35"/>
      <c r="J83" s="35"/>
      <c r="K83" s="35"/>
      <c r="L83" s="35"/>
      <c r="M83" s="8"/>
    </row>
    <row r="84" spans="1:13" ht="18" customHeight="1" x14ac:dyDescent="0.3">
      <c r="A84" s="6"/>
      <c r="B84" s="6"/>
      <c r="C84" s="7"/>
      <c r="D84" s="12"/>
      <c r="E84" s="35"/>
      <c r="F84" s="35"/>
      <c r="G84" s="35"/>
      <c r="H84" s="35"/>
      <c r="I84" s="35"/>
      <c r="J84" s="35"/>
      <c r="K84" s="35"/>
      <c r="L84" s="35"/>
      <c r="M84" s="8"/>
    </row>
    <row r="85" spans="1:13" ht="18" customHeight="1" x14ac:dyDescent="0.3">
      <c r="A85" s="6"/>
      <c r="B85" s="6"/>
      <c r="C85" s="7"/>
      <c r="D85" s="12"/>
      <c r="E85" s="35"/>
      <c r="F85" s="35"/>
      <c r="G85" s="35"/>
      <c r="H85" s="35"/>
      <c r="I85" s="35"/>
      <c r="J85" s="35"/>
      <c r="K85" s="35"/>
      <c r="L85" s="35"/>
      <c r="M85" s="8"/>
    </row>
    <row r="86" spans="1:13" ht="18" customHeight="1" x14ac:dyDescent="0.3">
      <c r="A86" s="6"/>
      <c r="B86" s="6"/>
      <c r="C86" s="7"/>
      <c r="D86" s="12"/>
      <c r="E86" s="35"/>
      <c r="F86" s="35"/>
      <c r="G86" s="35"/>
      <c r="H86" s="35"/>
      <c r="I86" s="35"/>
      <c r="J86" s="35"/>
      <c r="K86" s="35"/>
      <c r="L86" s="35"/>
      <c r="M86" s="8"/>
    </row>
    <row r="87" spans="1:13" ht="18" customHeight="1" x14ac:dyDescent="0.3">
      <c r="A87" s="6"/>
      <c r="B87" s="6"/>
      <c r="C87" s="7"/>
      <c r="D87" s="12"/>
      <c r="E87" s="35"/>
      <c r="F87" s="35"/>
      <c r="G87" s="35"/>
      <c r="H87" s="35"/>
      <c r="I87" s="35"/>
      <c r="J87" s="35"/>
      <c r="K87" s="35"/>
      <c r="L87" s="35"/>
      <c r="M87" s="8"/>
    </row>
    <row r="88" spans="1:13" ht="18" customHeight="1" x14ac:dyDescent="0.3">
      <c r="A88" s="6"/>
      <c r="B88" s="6"/>
      <c r="C88" s="7"/>
      <c r="D88" s="12"/>
      <c r="E88" s="35"/>
      <c r="F88" s="35"/>
      <c r="G88" s="35"/>
      <c r="H88" s="35"/>
      <c r="I88" s="35"/>
      <c r="J88" s="35"/>
      <c r="K88" s="35"/>
      <c r="L88" s="35"/>
      <c r="M88" s="8"/>
    </row>
    <row r="89" spans="1:13" ht="18" customHeight="1" x14ac:dyDescent="0.3">
      <c r="A89" s="6"/>
      <c r="B89" s="6"/>
      <c r="C89" s="7"/>
      <c r="D89" s="12"/>
      <c r="E89" s="35"/>
      <c r="F89" s="35"/>
      <c r="G89" s="35"/>
      <c r="H89" s="35"/>
      <c r="I89" s="35"/>
      <c r="J89" s="35"/>
      <c r="K89" s="35"/>
      <c r="L89" s="35"/>
      <c r="M89" s="8"/>
    </row>
    <row r="90" spans="1:13" ht="18" customHeight="1" x14ac:dyDescent="0.3">
      <c r="A90" s="6"/>
      <c r="B90" s="6"/>
      <c r="C90" s="7"/>
      <c r="D90" s="12"/>
      <c r="E90" s="35"/>
      <c r="F90" s="35"/>
      <c r="G90" s="35"/>
      <c r="H90" s="35"/>
      <c r="I90" s="35"/>
      <c r="J90" s="35"/>
      <c r="K90" s="35"/>
      <c r="L90" s="35"/>
      <c r="M90" s="8"/>
    </row>
    <row r="91" spans="1:13" ht="18" customHeight="1" x14ac:dyDescent="0.3">
      <c r="A91" s="6"/>
      <c r="B91" s="6"/>
      <c r="C91" s="7"/>
      <c r="D91" s="12"/>
      <c r="E91" s="35"/>
      <c r="F91" s="35"/>
      <c r="G91" s="35"/>
      <c r="H91" s="35"/>
      <c r="I91" s="35"/>
      <c r="J91" s="35"/>
      <c r="K91" s="35"/>
      <c r="L91" s="35"/>
      <c r="M91" s="8"/>
    </row>
    <row r="92" spans="1:13" ht="18" customHeight="1" x14ac:dyDescent="0.3">
      <c r="A92" s="6"/>
      <c r="B92" s="6"/>
      <c r="C92" s="7"/>
      <c r="D92" s="12"/>
      <c r="E92" s="35"/>
      <c r="F92" s="35"/>
      <c r="G92" s="35"/>
      <c r="H92" s="35"/>
      <c r="I92" s="35"/>
      <c r="J92" s="35"/>
      <c r="K92" s="35"/>
      <c r="L92" s="35"/>
      <c r="M92" s="8"/>
    </row>
    <row r="93" spans="1:13" ht="18" customHeight="1" x14ac:dyDescent="0.3">
      <c r="A93" s="6"/>
      <c r="B93" s="6"/>
      <c r="C93" s="7"/>
      <c r="D93" s="12"/>
      <c r="E93" s="35"/>
      <c r="F93" s="35"/>
      <c r="G93" s="35"/>
      <c r="H93" s="35"/>
      <c r="I93" s="35"/>
      <c r="J93" s="35"/>
      <c r="K93" s="35"/>
      <c r="L93" s="35"/>
      <c r="M93" s="8"/>
    </row>
    <row r="94" spans="1:13" ht="18" customHeight="1" x14ac:dyDescent="0.3">
      <c r="A94" s="6"/>
      <c r="B94" s="6"/>
      <c r="C94" s="7"/>
      <c r="D94" s="12"/>
      <c r="E94" s="35"/>
      <c r="F94" s="35"/>
      <c r="G94" s="35"/>
      <c r="H94" s="35"/>
      <c r="I94" s="35"/>
      <c r="J94" s="35"/>
      <c r="K94" s="35"/>
      <c r="L94" s="35"/>
      <c r="M94" s="8"/>
    </row>
    <row r="95" spans="1:13" ht="18" customHeight="1" x14ac:dyDescent="0.3">
      <c r="A95" s="6"/>
      <c r="B95" s="6"/>
      <c r="C95" s="7"/>
      <c r="D95" s="12"/>
      <c r="E95" s="35"/>
      <c r="F95" s="35"/>
      <c r="G95" s="35"/>
      <c r="H95" s="35"/>
      <c r="I95" s="35"/>
      <c r="J95" s="35"/>
      <c r="K95" s="35"/>
      <c r="L95" s="35"/>
      <c r="M95" s="8"/>
    </row>
    <row r="96" spans="1:13" ht="18" customHeight="1" x14ac:dyDescent="0.3">
      <c r="A96" s="6"/>
      <c r="B96" s="6"/>
      <c r="C96" s="7"/>
      <c r="D96" s="12"/>
      <c r="E96" s="35"/>
      <c r="F96" s="35"/>
      <c r="G96" s="35"/>
      <c r="H96" s="35"/>
      <c r="I96" s="35"/>
      <c r="J96" s="35"/>
      <c r="K96" s="35"/>
      <c r="L96" s="35"/>
      <c r="M96" s="8"/>
    </row>
    <row r="97" spans="1:13" ht="18" customHeight="1" x14ac:dyDescent="0.3">
      <c r="A97" s="10"/>
      <c r="B97" s="10"/>
      <c r="C97" s="12"/>
      <c r="D97" s="5"/>
      <c r="E97" s="35"/>
      <c r="F97" s="35"/>
      <c r="G97" s="35"/>
      <c r="H97" s="35"/>
      <c r="I97" s="35"/>
      <c r="J97" s="35"/>
      <c r="K97" s="35"/>
      <c r="L97" s="35"/>
      <c r="M97" s="5"/>
    </row>
    <row r="98" spans="1:13" ht="18" customHeight="1" x14ac:dyDescent="0.3">
      <c r="A98" s="10"/>
      <c r="B98" s="10"/>
      <c r="C98" s="12"/>
      <c r="D98" s="5"/>
      <c r="E98" s="35"/>
      <c r="F98" s="35"/>
      <c r="G98" s="35"/>
      <c r="H98" s="35"/>
      <c r="I98" s="35"/>
      <c r="J98" s="35"/>
      <c r="K98" s="35"/>
      <c r="L98" s="35"/>
      <c r="M98" s="5"/>
    </row>
    <row r="99" spans="1:13" ht="18" customHeight="1" x14ac:dyDescent="0.3">
      <c r="A99" s="10"/>
      <c r="B99" s="10"/>
      <c r="C99" s="12"/>
      <c r="D99" s="5"/>
      <c r="E99" s="35"/>
      <c r="F99" s="35"/>
      <c r="G99" s="35"/>
      <c r="H99" s="35"/>
      <c r="I99" s="35"/>
      <c r="J99" s="35"/>
      <c r="K99" s="35"/>
      <c r="L99" s="35"/>
      <c r="M99" s="5"/>
    </row>
    <row r="100" spans="1:13" ht="18" customHeight="1" x14ac:dyDescent="0.3">
      <c r="A100" s="10"/>
      <c r="B100" s="10"/>
      <c r="C100" s="12"/>
      <c r="D100" s="5"/>
      <c r="E100" s="35"/>
      <c r="F100" s="35"/>
      <c r="G100" s="35"/>
      <c r="H100" s="35"/>
      <c r="I100" s="35"/>
      <c r="J100" s="35"/>
      <c r="K100" s="35"/>
      <c r="L100" s="35"/>
      <c r="M100" s="5"/>
    </row>
    <row r="101" spans="1:13" ht="18" customHeight="1" x14ac:dyDescent="0.3">
      <c r="A101" s="14" t="s">
        <v>17</v>
      </c>
      <c r="B101" s="15"/>
      <c r="C101" s="16"/>
      <c r="D101" s="17"/>
      <c r="E101" s="37"/>
      <c r="F101" s="37"/>
      <c r="G101" s="37"/>
      <c r="H101" s="37"/>
      <c r="I101" s="37"/>
      <c r="J101" s="37"/>
      <c r="K101" s="37"/>
      <c r="L101" s="37"/>
      <c r="M101" s="17"/>
    </row>
    <row r="102" spans="1:13" ht="18" customHeight="1" x14ac:dyDescent="0.3">
      <c r="A102" s="74" t="s">
        <v>130</v>
      </c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</row>
    <row r="103" spans="1:13" ht="18" customHeight="1" x14ac:dyDescent="0.3">
      <c r="A103" s="10" t="s">
        <v>112</v>
      </c>
      <c r="B103" s="10" t="s">
        <v>113</v>
      </c>
      <c r="C103" s="12" t="s">
        <v>114</v>
      </c>
      <c r="D103" s="11">
        <v>0.2</v>
      </c>
      <c r="E103" s="9"/>
      <c r="F103" s="9"/>
      <c r="G103" s="9"/>
      <c r="H103" s="9"/>
      <c r="I103" s="9"/>
      <c r="J103" s="9"/>
      <c r="K103" s="9"/>
      <c r="L103" s="9"/>
      <c r="M103" s="8"/>
    </row>
    <row r="104" spans="1:13" ht="18" customHeight="1" x14ac:dyDescent="0.3">
      <c r="A104" s="10" t="s">
        <v>112</v>
      </c>
      <c r="B104" s="10" t="s">
        <v>79</v>
      </c>
      <c r="C104" s="12" t="s">
        <v>114</v>
      </c>
      <c r="D104" s="11">
        <v>0.2</v>
      </c>
      <c r="E104" s="9"/>
      <c r="F104" s="9"/>
      <c r="G104" s="9"/>
      <c r="H104" s="9"/>
      <c r="I104" s="9"/>
      <c r="J104" s="9"/>
      <c r="K104" s="9"/>
      <c r="L104" s="9"/>
      <c r="M104" s="8"/>
    </row>
    <row r="105" spans="1:13" ht="18" customHeight="1" x14ac:dyDescent="0.3">
      <c r="A105" s="6"/>
      <c r="B105" s="6"/>
      <c r="C105" s="7"/>
      <c r="D105" s="11"/>
      <c r="E105" s="9"/>
      <c r="F105" s="9"/>
      <c r="G105" s="9"/>
      <c r="H105" s="9"/>
      <c r="I105" s="9"/>
      <c r="J105" s="9"/>
      <c r="K105" s="9"/>
      <c r="L105" s="9"/>
      <c r="M105" s="8"/>
    </row>
    <row r="106" spans="1:13" ht="18" customHeight="1" x14ac:dyDescent="0.3">
      <c r="A106" s="6"/>
      <c r="B106" s="6"/>
      <c r="C106" s="7"/>
      <c r="D106" s="11"/>
      <c r="E106" s="9"/>
      <c r="F106" s="9"/>
      <c r="G106" s="9"/>
      <c r="H106" s="9"/>
      <c r="I106" s="9"/>
      <c r="J106" s="9"/>
      <c r="K106" s="9"/>
      <c r="L106" s="9"/>
      <c r="M106" s="8"/>
    </row>
    <row r="107" spans="1:13" ht="18" customHeight="1" x14ac:dyDescent="0.3">
      <c r="A107" s="6"/>
      <c r="B107" s="6"/>
      <c r="C107" s="7"/>
      <c r="D107" s="11"/>
      <c r="E107" s="9"/>
      <c r="F107" s="9"/>
      <c r="G107" s="9"/>
      <c r="H107" s="9"/>
      <c r="I107" s="9"/>
      <c r="J107" s="9"/>
      <c r="K107" s="9"/>
      <c r="L107" s="9"/>
      <c r="M107" s="8"/>
    </row>
    <row r="108" spans="1:13" ht="18" customHeight="1" x14ac:dyDescent="0.3">
      <c r="A108" s="6"/>
      <c r="B108" s="6"/>
      <c r="C108" s="7"/>
      <c r="D108" s="11"/>
      <c r="E108" s="9"/>
      <c r="F108" s="9"/>
      <c r="G108" s="9"/>
      <c r="H108" s="9"/>
      <c r="I108" s="9"/>
      <c r="J108" s="9"/>
      <c r="K108" s="9"/>
      <c r="L108" s="9"/>
      <c r="M108" s="8"/>
    </row>
    <row r="109" spans="1:13" ht="18" customHeight="1" x14ac:dyDescent="0.3">
      <c r="A109" s="6"/>
      <c r="B109" s="6"/>
      <c r="C109" s="7"/>
      <c r="D109" s="11"/>
      <c r="E109" s="9"/>
      <c r="F109" s="9"/>
      <c r="G109" s="9"/>
      <c r="H109" s="9"/>
      <c r="I109" s="9"/>
      <c r="J109" s="9"/>
      <c r="K109" s="9"/>
      <c r="L109" s="9"/>
      <c r="M109" s="8"/>
    </row>
    <row r="110" spans="1:13" ht="18" customHeight="1" x14ac:dyDescent="0.3">
      <c r="A110" s="6"/>
      <c r="B110" s="10"/>
      <c r="C110" s="7"/>
      <c r="D110" s="11"/>
      <c r="E110" s="9"/>
      <c r="F110" s="9"/>
      <c r="G110" s="9"/>
      <c r="H110" s="9"/>
      <c r="I110" s="9"/>
      <c r="J110" s="9"/>
      <c r="K110" s="9"/>
      <c r="L110" s="9"/>
      <c r="M110" s="8"/>
    </row>
    <row r="111" spans="1:13" ht="18" customHeight="1" x14ac:dyDescent="0.3">
      <c r="A111" s="6"/>
      <c r="B111" s="10"/>
      <c r="C111" s="7"/>
      <c r="D111" s="11"/>
      <c r="E111" s="9"/>
      <c r="F111" s="9"/>
      <c r="G111" s="9"/>
      <c r="H111" s="9"/>
      <c r="I111" s="9"/>
      <c r="J111" s="9"/>
      <c r="K111" s="9"/>
      <c r="L111" s="9"/>
      <c r="M111" s="8"/>
    </row>
    <row r="112" spans="1:13" ht="18" customHeight="1" x14ac:dyDescent="0.3">
      <c r="A112" s="6"/>
      <c r="B112" s="10"/>
      <c r="C112" s="7"/>
      <c r="D112" s="11"/>
      <c r="E112" s="9"/>
      <c r="F112" s="9"/>
      <c r="G112" s="9"/>
      <c r="H112" s="9"/>
      <c r="I112" s="9"/>
      <c r="J112" s="9"/>
      <c r="K112" s="9"/>
      <c r="L112" s="9"/>
      <c r="M112" s="8"/>
    </row>
    <row r="113" spans="1:13" ht="18" customHeight="1" x14ac:dyDescent="0.3">
      <c r="A113" s="6"/>
      <c r="B113" s="10"/>
      <c r="C113" s="7"/>
      <c r="D113" s="11"/>
      <c r="E113" s="9"/>
      <c r="F113" s="9"/>
      <c r="G113" s="9"/>
      <c r="H113" s="9"/>
      <c r="I113" s="9"/>
      <c r="J113" s="9"/>
      <c r="K113" s="9"/>
      <c r="L113" s="9"/>
      <c r="M113" s="8"/>
    </row>
    <row r="114" spans="1:13" ht="18" customHeight="1" x14ac:dyDescent="0.3">
      <c r="A114" s="6"/>
      <c r="B114" s="6"/>
      <c r="C114" s="7"/>
      <c r="D114" s="11"/>
      <c r="E114" s="9"/>
      <c r="F114" s="9"/>
      <c r="G114" s="9"/>
      <c r="H114" s="9"/>
      <c r="I114" s="9"/>
      <c r="J114" s="9"/>
      <c r="K114" s="9"/>
      <c r="L114" s="9"/>
      <c r="M114" s="5"/>
    </row>
    <row r="115" spans="1:13" ht="18" customHeight="1" x14ac:dyDescent="0.3">
      <c r="A115" s="6"/>
      <c r="B115" s="6"/>
      <c r="C115" s="7"/>
      <c r="D115" s="11"/>
      <c r="E115" s="9"/>
      <c r="F115" s="9"/>
      <c r="G115" s="9"/>
      <c r="H115" s="9"/>
      <c r="I115" s="9"/>
      <c r="J115" s="9"/>
      <c r="K115" s="9"/>
      <c r="L115" s="9"/>
      <c r="M115" s="8"/>
    </row>
    <row r="116" spans="1:13" ht="18" customHeight="1" x14ac:dyDescent="0.3">
      <c r="A116" s="10"/>
      <c r="B116" s="10"/>
      <c r="C116" s="12"/>
      <c r="D116" s="5"/>
      <c r="E116" s="5"/>
      <c r="F116" s="5"/>
      <c r="G116" s="5"/>
      <c r="H116" s="5"/>
      <c r="I116" s="9"/>
      <c r="J116" s="9"/>
      <c r="K116" s="9"/>
      <c r="L116" s="9"/>
      <c r="M116" s="5"/>
    </row>
    <row r="117" spans="1:13" ht="18" customHeight="1" x14ac:dyDescent="0.3">
      <c r="A117" s="10"/>
      <c r="B117" s="10"/>
      <c r="C117" s="12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18" customHeight="1" x14ac:dyDescent="0.3">
      <c r="A118" s="10"/>
      <c r="B118" s="10"/>
      <c r="C118" s="12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18" customHeight="1" x14ac:dyDescent="0.3">
      <c r="A119" s="10"/>
      <c r="B119" s="10"/>
      <c r="C119" s="12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18" customHeight="1" x14ac:dyDescent="0.3">
      <c r="A120" s="10"/>
      <c r="B120" s="10"/>
      <c r="C120" s="12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18" customHeight="1" x14ac:dyDescent="0.3">
      <c r="A121" s="10"/>
      <c r="B121" s="10"/>
      <c r="C121" s="12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18" customHeight="1" x14ac:dyDescent="0.3">
      <c r="A122" s="10"/>
      <c r="B122" s="10"/>
      <c r="C122" s="12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18" customHeight="1" x14ac:dyDescent="0.3">
      <c r="A123" s="10"/>
      <c r="B123" s="10"/>
      <c r="C123" s="12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18" customHeight="1" x14ac:dyDescent="0.3">
      <c r="A124" s="10"/>
      <c r="B124" s="10"/>
      <c r="C124" s="12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18" customHeight="1" x14ac:dyDescent="0.3">
      <c r="A125" s="14" t="s">
        <v>17</v>
      </c>
      <c r="B125" s="15"/>
      <c r="C125" s="16"/>
      <c r="D125" s="17"/>
      <c r="E125" s="17"/>
      <c r="F125" s="37"/>
      <c r="G125" s="37"/>
      <c r="H125" s="37"/>
      <c r="I125" s="37"/>
      <c r="J125" s="37"/>
      <c r="K125" s="37"/>
      <c r="L125" s="37"/>
      <c r="M125" s="17"/>
    </row>
  </sheetData>
  <mergeCells count="16">
    <mergeCell ref="A5:M5"/>
    <mergeCell ref="A29:M29"/>
    <mergeCell ref="A53:M53"/>
    <mergeCell ref="A102:M102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  <mergeCell ref="A78:M78"/>
  </mergeCells>
  <phoneticPr fontId="1" type="noConversion"/>
  <pageMargins left="0.59055118110236227" right="0" top="0.47244094488188981" bottom="0.15748031496062992" header="0.31496062992125984" footer="0.15748031496062992"/>
  <pageSetup paperSize="9" orientation="landscape" verticalDpi="4294967295" r:id="rId1"/>
  <rowBreaks count="3" manualBreakCount="3">
    <brk id="28" max="16383" man="1"/>
    <brk id="52" max="16383" man="1"/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집계표</vt:lpstr>
      <vt:lpstr>내역서</vt:lpstr>
      <vt:lpstr>내역서!Print_Area</vt:lpstr>
      <vt:lpstr>원가계산서!Print_Area</vt:lpstr>
      <vt:lpstr>집계표!Print_Area</vt:lpstr>
      <vt:lpstr>내역서!Print_Titles</vt:lpstr>
      <vt:lpstr>원가계산서!Print_Titles</vt:lpstr>
      <vt:lpstr>집계표!Print_Titles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2022-08-11T01:45:14Z</cp:lastPrinted>
  <dcterms:created xsi:type="dcterms:W3CDTF">2022-03-04T00:01:59Z</dcterms:created>
  <dcterms:modified xsi:type="dcterms:W3CDTF">2022-08-30T04:10:01Z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CwgIm5vZGUxIiA6IHsiZHNkIjoiMDEwMDAwMDAwMDAwMzAyMiIsImxvZ1RpbWUiOiIyMDIyLTA4LTIzVDA3OjQ5OjE5WiIsInBJRCI6MSwidHJhY2VJZCI6IjAzNkI5ODRBRDk4MTQ1MkFBNEU0QjMwMENBNTEyRUI0IiwidXNlckNvZGUiOiIxOTk1MDAxMSJ9LCJub2RlMiIgOiB7ImRzZCI6IjAxMDAwMDAwMDAwMDMwMjIiLCJsb2dUaW1lIjoiMjAyMi0wOC0yM1QwNzo0OToxOVoiLCJwSUQiOjEsInRyYWNlSWQiOiIwMzZCOTg0QUQ5ODE0NTJBQTRFNEIzMDBDQTUxMkVCNCIsInVzZXJDb2RlIjoiMTk5NTAwMTEifSwibm9kZTMiIDogeyJkc2QiOiIwMTAwMDAwMDAwMDAzMDIyIiwibG9nVGltZSI6IjIwMjItMDgtMjNUMDc6NTA6MTdaIiwicElEIjoxLCJ0cmFjZUlkIjoiMTE4RTlDNjNERjg4NDM3RTlGMjk3NUVDOTFDRUJGN0IiLCJ1c2VyQ29kZSI6IjE5OTUwMDExIn0sIm5vZGU0IiA6IHsiZHNkIjoiMDEwMDAwMDAwMDAwMzAyMiIsImxvZ1RpbWUiOiIyMDIyLTA4LTMwVDA0OjEwOjAyWiIsInBJRCI6MSwidHJhY2VJZCI6IkZBMjE3MTQ1NjE5ODQ2NTg5ODBDNkY4OUY2QTk3Njk2IiwidXNlckNvZGUiOiIxOTk1MDAxMSJ9LCJub2RlNSIgOiB7ICJ1c2VyQ29kZSIgOiAiMjAwNjAwMTYiLCAidHJhY2VJZCIgOiAiNDE1RDY5REVDMDU3RUJENDcwNEY4NjM5RDlDQUQ1MkIiLCAiZHNkIiA6ICIwMDAwMDAwMDAwMDAwMDAwIiwgInBJRCIgOiAiMjA0OCIsICJsb2dUaW1lIiA6ICIyMDIyLTA4LTMxVDAxOjU0OjE5WiIgfX0=</vt:lpwstr>
  </property>
</Properties>
</file>