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75" yWindow="5475" windowWidth="20730" windowHeight="7170" tabRatio="865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아스팔트 혼합물 시험비" sheetId="57" state="hidden" r:id="rId5"/>
    <sheet name="코아밀도 시험비" sheetId="58" state="hidden" r:id="rId6"/>
    <sheet name="품질시험 공공요금" sheetId="59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공사원가계산서!$B$1:$H$33</definedName>
    <definedName name="_xlnm.Print_Area" localSheetId="3">내역서총괄표!$B$1:$K$30</definedName>
    <definedName name="_xlnm.Print_Area" localSheetId="4">'아스팔트 혼합물 시험비'!$B$1:$U$17</definedName>
    <definedName name="_xlnm.Print_Area" localSheetId="1">위치도!$A$1:$J$24</definedName>
    <definedName name="_xlnm.Print_Area" localSheetId="5">'코아밀도 시험비'!$A$1:$AT$41</definedName>
    <definedName name="_xlnm.Print_Area" localSheetId="0">표지!$B$1:$T$24</definedName>
    <definedName name="_xlnm.Print_Area" localSheetId="6">'품질시험 공공요금'!$A$1:$I$21</definedName>
    <definedName name="PRINT_TITEL">#REF!</definedName>
    <definedName name="PRINT_TITLE">#REF!</definedName>
    <definedName name="_xlnm.Print_Titles">#REF!</definedName>
    <definedName name="QAWEFASDFAFSDF">[0]!경유가격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WFD">[0]!TLFTN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F10" i="41" l="1"/>
  <c r="N6" i="57" l="1"/>
  <c r="N7" i="57"/>
  <c r="N8" i="57"/>
  <c r="N9" i="57"/>
  <c r="N10" i="57"/>
  <c r="N11" i="57"/>
  <c r="N12" i="57"/>
  <c r="N13" i="57"/>
  <c r="N14" i="57"/>
  <c r="N15" i="57"/>
  <c r="N16" i="57"/>
  <c r="N5" i="57"/>
  <c r="H20" i="59" l="1"/>
  <c r="H19" i="59"/>
  <c r="H18" i="59"/>
  <c r="H17" i="59"/>
  <c r="H16" i="59"/>
  <c r="H11" i="59"/>
  <c r="H10" i="59"/>
  <c r="H9" i="59"/>
  <c r="H8" i="59"/>
  <c r="H7" i="59"/>
  <c r="P5" i="57" s="1"/>
  <c r="AD24" i="58"/>
  <c r="X24" i="58"/>
  <c r="R24" i="58"/>
  <c r="L24" i="58"/>
  <c r="F24" i="58"/>
  <c r="AD19" i="58"/>
  <c r="X19" i="58"/>
  <c r="R19" i="58"/>
  <c r="L19" i="58"/>
  <c r="F19" i="58"/>
  <c r="K8" i="58"/>
  <c r="AD25" i="58" s="1"/>
  <c r="AD26" i="58" s="1"/>
  <c r="R16" i="57"/>
  <c r="U16" i="57" s="1"/>
  <c r="U15" i="57"/>
  <c r="R15" i="57"/>
  <c r="O15" i="57"/>
  <c r="R14" i="57"/>
  <c r="U14" i="57" s="1"/>
  <c r="O14" i="57"/>
  <c r="R13" i="57"/>
  <c r="R12" i="57"/>
  <c r="O12" i="57"/>
  <c r="R11" i="57"/>
  <c r="O11" i="57"/>
  <c r="R10" i="57"/>
  <c r="O10" i="57"/>
  <c r="R9" i="57"/>
  <c r="O9" i="57"/>
  <c r="R8" i="57"/>
  <c r="R7" i="57"/>
  <c r="R6" i="57"/>
  <c r="U6" i="57" s="1"/>
  <c r="O6" i="57"/>
  <c r="R5" i="57"/>
  <c r="U5" i="57" s="1"/>
  <c r="O5" i="57"/>
  <c r="P9" i="57" l="1"/>
  <c r="M9" i="57" s="1"/>
  <c r="Q9" i="57" s="1"/>
  <c r="U9" i="57" s="1"/>
  <c r="P13" i="57"/>
  <c r="M13" i="57" s="1"/>
  <c r="M5" i="57"/>
  <c r="Q5" i="57" s="1"/>
  <c r="P6" i="57"/>
  <c r="P14" i="57"/>
  <c r="M14" i="57" s="1"/>
  <c r="Q14" i="57" s="1"/>
  <c r="P15" i="57"/>
  <c r="M15" i="57" s="1"/>
  <c r="Q15" i="57" s="1"/>
  <c r="P8" i="57"/>
  <c r="M8" i="57" s="1"/>
  <c r="P12" i="57"/>
  <c r="M12" i="57" s="1"/>
  <c r="Q12" i="57" s="1"/>
  <c r="U12" i="57" s="1"/>
  <c r="P16" i="57"/>
  <c r="M16" i="57" s="1"/>
  <c r="P10" i="57"/>
  <c r="M10" i="57" s="1"/>
  <c r="Q10" i="57" s="1"/>
  <c r="U10" i="57" s="1"/>
  <c r="P7" i="57"/>
  <c r="M7" i="57" s="1"/>
  <c r="P11" i="57"/>
  <c r="M11" i="57" s="1"/>
  <c r="Q11" i="57" s="1"/>
  <c r="U11" i="57" s="1"/>
  <c r="O7" i="57"/>
  <c r="O8" i="57"/>
  <c r="O13" i="57"/>
  <c r="O16" i="57"/>
  <c r="L20" i="58"/>
  <c r="L21" i="58" s="1"/>
  <c r="F20" i="58"/>
  <c r="F21" i="58" s="1"/>
  <c r="AD20" i="58"/>
  <c r="AD21" i="58" s="1"/>
  <c r="L25" i="58"/>
  <c r="L26" i="58" s="1"/>
  <c r="R20" i="58"/>
  <c r="R21" i="58" s="1"/>
  <c r="X25" i="58"/>
  <c r="X26" i="58" s="1"/>
  <c r="R25" i="58"/>
  <c r="R26" i="58" s="1"/>
  <c r="X20" i="58"/>
  <c r="X21" i="58" s="1"/>
  <c r="F25" i="58"/>
  <c r="F26" i="58" s="1"/>
  <c r="M6" i="57"/>
  <c r="Q6" i="57" s="1"/>
  <c r="Q7" i="57" l="1"/>
  <c r="U7" i="57" s="1"/>
  <c r="Q16" i="57"/>
  <c r="Q8" i="57"/>
  <c r="U8" i="57" s="1"/>
  <c r="Q13" i="57"/>
  <c r="U13" i="57" s="1"/>
  <c r="U17" i="57" l="1"/>
  <c r="C10" i="41" l="1"/>
  <c r="C8" i="41"/>
  <c r="J20" i="41" l="1"/>
</calcChain>
</file>

<file path=xl/sharedStrings.xml><?xml version="1.0" encoding="utf-8"?>
<sst xmlns="http://schemas.openxmlformats.org/spreadsheetml/2006/main" count="347" uniqueCount="256">
  <si>
    <t>수 량</t>
  </si>
  <si>
    <t>재료비</t>
  </si>
  <si>
    <t>노무비</t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</si>
  <si>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</si>
  <si>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</si>
  <si>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</si>
  <si>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</si>
  <si>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</si>
  <si>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</si>
  <si>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</si>
  <si>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</si>
  <si>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</si>
  <si>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</si>
  <si>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</si>
  <si>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</si>
  <si>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</si>
  <si>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</si>
  <si>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</si>
  <si>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</si>
  <si>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</si>
  <si>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</si>
  <si>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</si>
  <si>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</si>
  <si>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</si>
  <si>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</si>
  <si>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품    명</t>
  </si>
  <si>
    <t>소계</t>
    <phoneticPr fontId="2" type="noConversion"/>
  </si>
  <si>
    <t xml:space="preserve">공 사 명 : </t>
    <phoneticPr fontId="2" type="noConversion"/>
  </si>
  <si>
    <t>설 계 서 용 지(갑 지)</t>
    <phoneticPr fontId="61" type="noConversion"/>
  </si>
  <si>
    <t>팀장</t>
    <phoneticPr fontId="2" type="noConversion"/>
  </si>
  <si>
    <t>설계자</t>
    <phoneticPr fontId="2" type="noConversion"/>
  </si>
  <si>
    <t>설 계</t>
    <phoneticPr fontId="61" type="noConversion"/>
  </si>
  <si>
    <t>공사개요 :</t>
    <phoneticPr fontId="61" type="noConversion"/>
  </si>
  <si>
    <t xml:space="preserve">총공사비 : </t>
    <phoneticPr fontId="61" type="noConversion"/>
  </si>
  <si>
    <t xml:space="preserve">도급예정액 : </t>
    <phoneticPr fontId="61" type="noConversion"/>
  </si>
  <si>
    <t xml:space="preserve">관급자재대 : </t>
    <phoneticPr fontId="61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</si>
  <si>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</si>
  <si>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</si>
  <si>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</si>
  <si>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</si>
  <si>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</si>
  <si>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</si>
  <si>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</si>
  <si>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</si>
  <si>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</si>
  <si>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</si>
  <si>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</si>
  <si>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</si>
  <si>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</si>
  <si>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</si>
  <si>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</si>
  <si>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</si>
  <si>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</si>
  <si>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</si>
  <si>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</si>
  <si>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</si>
  <si>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</si>
  <si>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</si>
  <si>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</si>
  <si>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</si>
  <si>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</si>
  <si>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</si>
  <si>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</si>
  <si>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</si>
  <si>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</si>
  <si>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</si>
  <si>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</si>
  <si>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</si>
  <si>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</si>
  <si>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</si>
  <si>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</si>
  <si>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</si>
  <si>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</si>
  <si>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</si>
  <si>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</si>
  <si>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</si>
  <si>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</si>
  <si>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</si>
  <si>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</si>
  <si>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</si>
  <si>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</si>
  <si>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</si>
  <si>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</si>
  <si>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</si>
  <si>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</si>
  <si>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</si>
  <si>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</si>
  <si>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</si>
  <si>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</si>
  <si>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</si>
  <si>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</si>
  <si>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</si>
  <si>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</si>
  <si>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</si>
  <si>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</si>
  <si>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</si>
  <si>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</si>
  <si>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</si>
  <si>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</si>
  <si>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</si>
  <si>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</si>
  <si>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</si>
  <si>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</si>
  <si>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</si>
  <si>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</si>
  <si>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원</t>
    <phoneticPr fontId="2" type="noConversion"/>
  </si>
  <si>
    <t>내역서총괄표</t>
  </si>
  <si>
    <t>공종</t>
  </si>
  <si>
    <t>관급자재대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</si>
  <si>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</si>
  <si>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</si>
  <si>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</si>
  <si>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</si>
  <si>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</si>
  <si>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</si>
  <si>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</si>
  <si>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</si>
  <si>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</si>
  <si>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</si>
  <si>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</si>
  <si>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품질시험비</t>
    <phoneticPr fontId="2" type="noConversion"/>
  </si>
  <si>
    <t>( B ) × 0.037</t>
    <phoneticPr fontId="2" type="noConversion"/>
  </si>
  <si>
    <t>순공사비 계</t>
    <phoneticPr fontId="2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</si>
  <si>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</si>
  <si>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</si>
  <si>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</si>
  <si>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</si>
  <si>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</si>
  <si>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</si>
  <si>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</si>
  <si>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</si>
  <si>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</si>
  <si>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</si>
  <si>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</si>
  <si>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</si>
  <si>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</si>
  <si>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</si>
  <si>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</si>
  <si>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</si>
  <si>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</si>
  <si>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</si>
  <si>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아스팔트혼합물 시험비 산출내역</t>
    <phoneticPr fontId="2" type="noConversion"/>
  </si>
  <si>
    <t>시험종목</t>
  </si>
  <si>
    <t>인력(시간)</t>
  </si>
  <si>
    <t>공공요금</t>
  </si>
  <si>
    <t>시험빈도</t>
    <phoneticPr fontId="2" type="noConversion"/>
  </si>
  <si>
    <t>산 출 내 역</t>
    <phoneticPr fontId="2" type="noConversion"/>
  </si>
  <si>
    <t>대구광역시
건설시험실
수수료</t>
    <phoneticPr fontId="2" type="noConversion"/>
  </si>
  <si>
    <t>대구광역시
건설시험실
수수료
(부가세포함)</t>
    <phoneticPr fontId="2" type="noConversion"/>
  </si>
  <si>
    <t>적용
시험빈도</t>
    <phoneticPr fontId="2" type="noConversion"/>
  </si>
  <si>
    <t>적용금액</t>
    <phoneticPr fontId="2" type="noConversion"/>
  </si>
  <si>
    <t>비   고
※대구광역시 건설공사설계지침에
따라 건설시험실 수수료 우선적용</t>
    <phoneticPr fontId="2" type="noConversion"/>
  </si>
  <si>
    <t>시험관리</t>
  </si>
  <si>
    <t>시험</t>
  </si>
  <si>
    <t>전기</t>
  </si>
  <si>
    <t>상수도</t>
  </si>
  <si>
    <t>가스</t>
  </si>
  <si>
    <t>재료비</t>
    <phoneticPr fontId="2" type="noConversion"/>
  </si>
  <si>
    <t>노무비</t>
    <phoneticPr fontId="2" type="noConversion"/>
  </si>
  <si>
    <t>장비손료</t>
    <phoneticPr fontId="2" type="noConversion"/>
  </si>
  <si>
    <t>공공요금</t>
    <phoneticPr fontId="2" type="noConversion"/>
  </si>
  <si>
    <t>계</t>
    <phoneticPr fontId="2" type="noConversion"/>
  </si>
  <si>
    <t>특급</t>
  </si>
  <si>
    <t>중급</t>
  </si>
  <si>
    <t>고급</t>
  </si>
  <si>
    <t>초급</t>
  </si>
  <si>
    <t>Kwh</t>
  </si>
  <si>
    <r>
      <t>m</t>
    </r>
    <r>
      <rPr>
        <b/>
        <vertAlign val="superscript"/>
        <sz val="10"/>
        <color rgb="FF000000"/>
        <rFont val="굴림"/>
        <family val="3"/>
        <charset val="129"/>
      </rPr>
      <t>3</t>
    </r>
  </si>
  <si>
    <t>표층용/안정도</t>
  </si>
  <si>
    <t>표층용/흐름값</t>
  </si>
  <si>
    <t>표층용/공극률</t>
  </si>
  <si>
    <t>표층용/포화도</t>
  </si>
  <si>
    <t>표층용/간극율</t>
  </si>
  <si>
    <t>표층용/인장강도비(TSR)</t>
  </si>
  <si>
    <t>표층용/동적안정도</t>
  </si>
  <si>
    <t>-순환골재 사용시</t>
    <phoneticPr fontId="2" type="noConversion"/>
  </si>
  <si>
    <t>기층용·중간층용·표층용/
간접인장강도</t>
    <phoneticPr fontId="2" type="noConversion"/>
  </si>
  <si>
    <t>기층용·중간층용·표층용/
터프니스</t>
    <phoneticPr fontId="2" type="noConversion"/>
  </si>
  <si>
    <t>역청함유량</t>
  </si>
  <si>
    <t>·1일 1회이상</t>
    <phoneticPr fontId="2" type="noConversion"/>
  </si>
  <si>
    <t>-실공사일수(소수점반올림)</t>
    <phoneticPr fontId="2" type="noConversion"/>
  </si>
  <si>
    <t>체가름</t>
  </si>
  <si>
    <t>밀도</t>
  </si>
  <si>
    <t>·1일 1회이상
·포설 1층당 30아르마다</t>
    <phoneticPr fontId="2" type="noConversion"/>
  </si>
  <si>
    <t>-실공사일수(소수점반올림)
-조건 중 작은빈도 적용</t>
    <phoneticPr fontId="2" type="noConversion"/>
  </si>
  <si>
    <t>합 계</t>
    <phoneticPr fontId="2" type="noConversion"/>
  </si>
  <si>
    <t>코아밀도 시험비 산출내역</t>
    <phoneticPr fontId="2" type="noConversion"/>
  </si>
  <si>
    <t>○ 코아채취 : 1조(3개소)</t>
    <phoneticPr fontId="2" type="noConversion"/>
  </si>
  <si>
    <t>＊ 코아채취 :</t>
    <phoneticPr fontId="2" type="noConversion"/>
  </si>
  <si>
    <t>＊ 밀    도 :</t>
    <phoneticPr fontId="2" type="noConversion"/>
  </si>
  <si>
    <t xml:space="preserve"> 소     계 :</t>
    <phoneticPr fontId="2" type="noConversion"/>
  </si>
  <si>
    <t>○ 구역화물(왕복)</t>
    <phoneticPr fontId="2" type="noConversion"/>
  </si>
  <si>
    <t>(단위 : 원)</t>
    <phoneticPr fontId="2" type="noConversion"/>
  </si>
  <si>
    <t>운 반 거 리</t>
    <phoneticPr fontId="2" type="noConversion"/>
  </si>
  <si>
    <t>10km</t>
    <phoneticPr fontId="2" type="noConversion"/>
  </si>
  <si>
    <t>20km</t>
    <phoneticPr fontId="2" type="noConversion"/>
  </si>
  <si>
    <t>30km</t>
    <phoneticPr fontId="2" type="noConversion"/>
  </si>
  <si>
    <t>40km</t>
    <phoneticPr fontId="2" type="noConversion"/>
  </si>
  <si>
    <t>50km</t>
    <phoneticPr fontId="2" type="noConversion"/>
  </si>
  <si>
    <t>비고</t>
    <phoneticPr fontId="2" type="noConversion"/>
  </si>
  <si>
    <t>경   비(원)</t>
    <phoneticPr fontId="2" type="noConversion"/>
  </si>
  <si>
    <t>60km</t>
    <phoneticPr fontId="2" type="noConversion"/>
  </si>
  <si>
    <t>70km</t>
    <phoneticPr fontId="2" type="noConversion"/>
  </si>
  <si>
    <t>80km</t>
    <phoneticPr fontId="2" type="noConversion"/>
  </si>
  <si>
    <t>90km</t>
    <phoneticPr fontId="2" type="noConversion"/>
  </si>
  <si>
    <t>적 용</t>
    <phoneticPr fontId="2" type="noConversion"/>
  </si>
  <si>
    <t>VAT 미포함</t>
    <phoneticPr fontId="2" type="noConversion"/>
  </si>
  <si>
    <t>구 분</t>
    <phoneticPr fontId="2" type="noConversion"/>
  </si>
  <si>
    <t>구  역  화  물</t>
    <phoneticPr fontId="2" type="noConversion"/>
  </si>
  <si>
    <t>비 고</t>
    <phoneticPr fontId="2" type="noConversion"/>
  </si>
  <si>
    <t>경 비</t>
    <phoneticPr fontId="2" type="noConversion"/>
  </si>
  <si>
    <t>VAT 포함</t>
    <phoneticPr fontId="2" type="noConversion"/>
  </si>
  <si>
    <t>100km</t>
    <phoneticPr fontId="2" type="noConversion"/>
  </si>
  <si>
    <t>○ COST (아스팔트혼합물+코아채취+구역화물)</t>
    <phoneticPr fontId="2" type="noConversion"/>
  </si>
  <si>
    <t>전력요금 단가</t>
    <phoneticPr fontId="2" type="noConversion"/>
  </si>
  <si>
    <t>적용일자 :
2021.01.01</t>
    <phoneticPr fontId="2" type="noConversion"/>
  </si>
  <si>
    <t>일반용전력(갑)</t>
    <phoneticPr fontId="2" type="noConversion"/>
  </si>
  <si>
    <t>구분</t>
    <phoneticPr fontId="2" type="noConversion"/>
  </si>
  <si>
    <t>기본요금</t>
    <phoneticPr fontId="2" type="noConversion"/>
  </si>
  <si>
    <t>전력량요금(원)</t>
    <phoneticPr fontId="2" type="noConversion"/>
  </si>
  <si>
    <t>여름철
(6~8월)</t>
    <phoneticPr fontId="2" type="noConversion"/>
  </si>
  <si>
    <t>봄·가을철
(3~5,9~10월)</t>
    <phoneticPr fontId="2" type="noConversion"/>
  </si>
  <si>
    <t>겨울철
(11~2월)</t>
    <phoneticPr fontId="2" type="noConversion"/>
  </si>
  <si>
    <t>평균단가</t>
    <phoneticPr fontId="2" type="noConversion"/>
  </si>
  <si>
    <t>저압전력</t>
    <phoneticPr fontId="2" type="noConversion"/>
  </si>
  <si>
    <t>고압A</t>
    <phoneticPr fontId="2" type="noConversion"/>
  </si>
  <si>
    <t>선택I</t>
    <phoneticPr fontId="2" type="noConversion"/>
  </si>
  <si>
    <t>선택II</t>
    <phoneticPr fontId="2" type="noConversion"/>
  </si>
  <si>
    <t>고압B</t>
    <phoneticPr fontId="2" type="noConversion"/>
  </si>
  <si>
    <t>상수도요금 단가</t>
    <phoneticPr fontId="2" type="noConversion"/>
  </si>
  <si>
    <t>하수도요금 단가</t>
    <phoneticPr fontId="2" type="noConversion"/>
  </si>
  <si>
    <t>적용일자 :
2017.12</t>
    <phoneticPr fontId="2" type="noConversion"/>
  </si>
  <si>
    <t>업종별</t>
    <phoneticPr fontId="2" type="noConversion"/>
  </si>
  <si>
    <t>사용수량(㎥)</t>
    <phoneticPr fontId="2" type="noConversion"/>
  </si>
  <si>
    <t>금액(원)</t>
    <phoneticPr fontId="2" type="noConversion"/>
  </si>
  <si>
    <t>가정용</t>
    <phoneticPr fontId="2" type="noConversion"/>
  </si>
  <si>
    <t>일반용</t>
    <phoneticPr fontId="2" type="noConversion"/>
  </si>
  <si>
    <t>1~100</t>
    <phoneticPr fontId="2" type="noConversion"/>
  </si>
  <si>
    <t>101이상</t>
    <phoneticPr fontId="2" type="noConversion"/>
  </si>
  <si>
    <t>욕탕용</t>
    <phoneticPr fontId="2" type="noConversion"/>
  </si>
  <si>
    <t>1~500</t>
    <phoneticPr fontId="2" type="noConversion"/>
  </si>
  <si>
    <t>501이상</t>
    <phoneticPr fontId="2" type="noConversion"/>
  </si>
  <si>
    <t>( B ) × 0.0101</t>
    <phoneticPr fontId="2" type="noConversion"/>
  </si>
  <si>
    <t xml:space="preserve">       2022년</t>
    <phoneticPr fontId="61" type="noConversion"/>
  </si>
  <si>
    <t>2022년도</t>
    <phoneticPr fontId="61" type="noConversion"/>
  </si>
  <si>
    <t>11월</t>
    <phoneticPr fontId="61" type="noConversion"/>
  </si>
  <si>
    <t xml:space="preserve">대구공공시설관리공단 </t>
    <phoneticPr fontId="61" type="noConversion"/>
  </si>
  <si>
    <t>1. 시설안전관리사업소 아스콘 시험(2022. 2. 1. 기준가)</t>
    <phoneticPr fontId="2" type="noConversion"/>
  </si>
  <si>
    <t>봉덕로(영대병원네거리 동편)</t>
    <phoneticPr fontId="2" type="noConversion"/>
  </si>
  <si>
    <t>와룡로(서대구KTX~이현아울렛)외 1개소 포장보수공사</t>
    <phoneticPr fontId="2" type="noConversion"/>
  </si>
  <si>
    <t>B= 3.3~9.2m,   L=1,142m</t>
    <phoneticPr fontId="61" type="noConversion"/>
  </si>
  <si>
    <t>와룡로(서대구ktx~이현아울렛)</t>
    <phoneticPr fontId="2" type="noConversion"/>
  </si>
  <si>
    <t>절삭  후 덧씌우기 (T=5cm) , A=1,580㎡, 야간</t>
    <phoneticPr fontId="61" type="noConversion"/>
  </si>
  <si>
    <t>절삭  후 덧씌우기 (T=7cm) , A=7,074㎡, 야간</t>
    <phoneticPr fontId="61" type="noConversion"/>
  </si>
  <si>
    <t>( 4 ) × 0.137</t>
    <phoneticPr fontId="2" type="noConversion"/>
  </si>
  <si>
    <t>( A + B ) × 0.084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</si>
</sst>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0_ "/>
    <numFmt numFmtId="178" formatCode="#,##0_ "/>
    <numFmt numFmtId="179" formatCode="#,##0_);[Red]\(#,##0\)"/>
    <numFmt numFmtId="180" formatCode="_ * #,##0.00_ ;_ * \-#,##0.00_ ;_ * &quot;-&quot;??_ ;_ @_ "/>
    <numFmt numFmtId="181" formatCode="&quot;Cr$&quot;\ #,##0.00_);\(&quot;Cr$&quot;\ #,##0.00\)"/>
    <numFmt numFmtId="182" formatCode="_-* #,##0.0_-;\-* #,##0.0_-;_-* &quot;-&quot;??_-;_-@_-"/>
    <numFmt numFmtId="183" formatCode="_ * #,##0.0000_ ;_ * \-#,##0.0000_ ;_ * &quot;-&quot;_ ;_ @_ "/>
    <numFmt numFmtId="184" formatCode="_(&quot;$&quot;* #,##0_);_(&quot;$&quot;* \(#,##0\);_(&quot;$&quot;* &quot;-&quot;??_);_(@_)"/>
    <numFmt numFmtId="185" formatCode="#,##0;[Red]&quot;-&quot;#,##0"/>
    <numFmt numFmtId="186" formatCode="&quot;₩&quot;#,##0;&quot;₩&quot;&quot;₩&quot;&quot;₩&quot;&quot;₩&quot;\-#,##0"/>
    <numFmt numFmtId="187" formatCode="_-* #,##0.00_-;&quot;₩&quot;&quot;₩&quot;\-* #,##0.00_-;_-* &quot;-&quot;??_-;_-@_-"/>
    <numFmt numFmtId="188" formatCode="_-&quot;₩&quot;* #,##0.00_-;&quot;₩&quot;&quot;₩&quot;\-&quot;₩&quot;* #,##0.00_-;_-&quot;₩&quot;* &quot;-&quot;??_-;_-@_-"/>
    <numFmt numFmtId="189" formatCode="&quot;₩&quot;#,##0.00;&quot;₩&quot;&quot;₩&quot;&quot;₩&quot;&quot;₩&quot;\-#,##0.00"/>
    <numFmt numFmtId="190" formatCode="&quot;₩&quot;#,##0;\(&quot;₩&quot;#,##0.00\)"/>
    <numFmt numFmtId="191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2" formatCode="0_);[Red]\(0\)"/>
    <numFmt numFmtId="193" formatCode="#,#00&quot;㎡&quot;"/>
    <numFmt numFmtId="194" formatCode="0.0%"/>
    <numFmt numFmtId="195" formatCode="\ \ @"/>
    <numFmt numFmtId="196" formatCode="#,#00&quot;㎥&quot;"/>
    <numFmt numFmtId="197" formatCode="&quot;금&quot;\ #,#00\ &quot;원&quot;"/>
    <numFmt numFmtId="198" formatCode="0.000%"/>
    <numFmt numFmtId="199" formatCode="_-* #,##0.0_-;\-* #,##0.0_-;_-* &quot;-&quot;_-;_-@_-"/>
    <numFmt numFmtId="200" formatCode="#,##0.0########"/>
    <numFmt numFmtId="201" formatCode="_-* #,##0_-;\-* #,##0_-;_-* &quot;-&quot;??_-;_-@_-"/>
  </numFmts>
  <fonts count="9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9"/>
      <name val="굴림체"/>
      <family val="3"/>
      <charset val="129"/>
    </font>
    <font>
      <b/>
      <sz val="20"/>
      <name val="돋움"/>
      <family val="3"/>
      <charset val="129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4"/>
      <name val="HY견고딕"/>
      <family val="1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11"/>
      <name val="굴림"/>
      <family val="3"/>
      <charset val="129"/>
    </font>
    <font>
      <b/>
      <sz val="3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name val="굴림"/>
      <family val="3"/>
      <charset val="129"/>
    </font>
    <font>
      <b/>
      <vertAlign val="superscript"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4"/>
      <name val="굴림"/>
      <family val="3"/>
      <charset val="129"/>
    </font>
    <font>
      <sz val="9"/>
      <color theme="1"/>
      <name val="굴림체"/>
      <family val="3"/>
      <charset val="129"/>
    </font>
    <font>
      <sz val="6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hair">
        <color auto="1"/>
      </right>
      <top style="medium">
        <color rgb="FFFF000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rgb="FFFF0000"/>
      </top>
      <bottom style="hair">
        <color auto="1"/>
      </bottom>
      <diagonal/>
    </border>
    <border>
      <left style="hair">
        <color auto="1"/>
      </left>
      <right style="medium">
        <color rgb="FFFF0000"/>
      </right>
      <top style="medium">
        <color rgb="FFFF0000"/>
      </top>
      <bottom style="hair">
        <color auto="1"/>
      </bottom>
      <diagonal/>
    </border>
    <border>
      <left style="medium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rgb="FFFF0000"/>
      </right>
      <top style="hair">
        <color auto="1"/>
      </top>
      <bottom style="hair">
        <color auto="1"/>
      </bottom>
      <diagonal/>
    </border>
    <border>
      <left style="medium">
        <color rgb="FFFF0000"/>
      </left>
      <right style="hair">
        <color auto="1"/>
      </right>
      <top style="hair">
        <color auto="1"/>
      </top>
      <bottom style="medium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rgb="FFFF0000"/>
      </bottom>
      <diagonal/>
    </border>
    <border>
      <left style="hair">
        <color auto="1"/>
      </left>
      <right style="medium">
        <color rgb="FFFF0000"/>
      </right>
      <top style="hair">
        <color auto="1"/>
      </top>
      <bottom style="medium">
        <color rgb="FFFF0000"/>
      </bottom>
      <diagonal/>
    </border>
  </borders>
  <cellStyleXfs count="1395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6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8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5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7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88" fontId="4" fillId="0" borderId="0">
      <protection locked="0"/>
    </xf>
    <xf numFmtId="189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2" fontId="1" fillId="0" borderId="0"/>
    <xf numFmtId="180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1" fillId="0" borderId="0"/>
    <xf numFmtId="184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3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7" fillId="0" borderId="14"/>
    <xf numFmtId="40" fontId="4" fillId="0" borderId="45"/>
    <xf numFmtId="0" fontId="48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9" fillId="0" borderId="0"/>
    <xf numFmtId="0" fontId="49" fillId="0" borderId="0"/>
    <xf numFmtId="0" fontId="49" fillId="0" borderId="0"/>
    <xf numFmtId="3" fontId="47" fillId="0" borderId="14"/>
    <xf numFmtId="3" fontId="47" fillId="0" borderId="14"/>
    <xf numFmtId="42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190" fontId="1" fillId="0" borderId="0" applyFill="0" applyBorder="0" applyAlignment="0"/>
    <xf numFmtId="41" fontId="51" fillId="0" borderId="0" applyFont="0" applyFill="0" applyBorder="0" applyAlignment="0" applyProtection="0"/>
    <xf numFmtId="0" fontId="52" fillId="0" borderId="0" applyNumberFormat="0" applyAlignment="0">
      <alignment horizontal="left"/>
    </xf>
    <xf numFmtId="0" fontId="51" fillId="0" borderId="0" applyFont="0" applyFill="0" applyBorder="0" applyAlignment="0" applyProtection="0"/>
    <xf numFmtId="0" fontId="53" fillId="0" borderId="0" applyNumberFormat="0" applyAlignment="0">
      <alignment horizontal="left"/>
    </xf>
    <xf numFmtId="0" fontId="54" fillId="0" borderId="0"/>
    <xf numFmtId="37" fontId="55" fillId="0" borderId="0"/>
    <xf numFmtId="30" fontId="56" fillId="0" borderId="0" applyNumberFormat="0" applyFill="0" applyBorder="0" applyAlignment="0" applyProtection="0">
      <alignment horizontal="left"/>
    </xf>
    <xf numFmtId="40" fontId="57" fillId="0" borderId="0" applyBorder="0">
      <alignment horizontal="right"/>
    </xf>
    <xf numFmtId="0" fontId="58" fillId="0" borderId="0" applyNumberFormat="0" applyFill="0" applyBorder="0" applyAlignment="0" applyProtection="0">
      <alignment vertical="top"/>
      <protection locked="0"/>
    </xf>
    <xf numFmtId="9" fontId="59" fillId="0" borderId="0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8"/>
    <xf numFmtId="0" fontId="31" fillId="0" borderId="78"/>
    <xf numFmtId="178" fontId="11" fillId="0" borderId="35">
      <alignment vertical="center"/>
    </xf>
    <xf numFmtId="0" fontId="31" fillId="0" borderId="78"/>
    <xf numFmtId="0" fontId="31" fillId="0" borderId="78"/>
    <xf numFmtId="0" fontId="31" fillId="0" borderId="78"/>
    <xf numFmtId="178" fontId="11" fillId="0" borderId="35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4" fillId="0" borderId="35">
      <alignment vertical="center" wrapText="1"/>
    </xf>
    <xf numFmtId="178" fontId="11" fillId="0" borderId="35">
      <alignment vertical="center"/>
    </xf>
    <xf numFmtId="0" fontId="31" fillId="0" borderId="78"/>
    <xf numFmtId="0" fontId="31" fillId="0" borderId="78"/>
    <xf numFmtId="0" fontId="4" fillId="0" borderId="35">
      <alignment vertical="center" wrapText="1"/>
    </xf>
    <xf numFmtId="178" fontId="11" fillId="0" borderId="35">
      <alignment vertical="center"/>
    </xf>
    <xf numFmtId="0" fontId="4" fillId="0" borderId="35">
      <alignment vertical="center" wrapText="1"/>
    </xf>
    <xf numFmtId="178" fontId="11" fillId="0" borderId="35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8" fontId="11" fillId="0" borderId="35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6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178" fontId="11" fillId="0" borderId="35">
      <alignment vertical="center"/>
    </xf>
    <xf numFmtId="0" fontId="31" fillId="0" borderId="76"/>
    <xf numFmtId="0" fontId="31" fillId="0" borderId="76"/>
    <xf numFmtId="0" fontId="4" fillId="0" borderId="35">
      <alignment vertical="center" wrapText="1"/>
    </xf>
    <xf numFmtId="0" fontId="31" fillId="0" borderId="76"/>
    <xf numFmtId="0" fontId="4" fillId="0" borderId="35">
      <alignment vertical="center" wrapText="1"/>
    </xf>
    <xf numFmtId="0" fontId="21" fillId="0" borderId="75" applyNumberFormat="0" applyFill="0" applyAlignment="0" applyProtection="0">
      <alignment vertical="center"/>
    </xf>
    <xf numFmtId="178" fontId="11" fillId="0" borderId="35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6"/>
    <xf numFmtId="0" fontId="4" fillId="0" borderId="35">
      <alignment vertical="center" wrapText="1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31" fillId="0" borderId="76"/>
    <xf numFmtId="178" fontId="11" fillId="0" borderId="35">
      <alignment vertical="center"/>
    </xf>
    <xf numFmtId="178" fontId="11" fillId="0" borderId="35">
      <alignment vertical="center"/>
    </xf>
    <xf numFmtId="178" fontId="11" fillId="0" borderId="35">
      <alignment vertical="center"/>
    </xf>
    <xf numFmtId="0" fontId="4" fillId="0" borderId="35">
      <alignment vertical="center" wrapText="1"/>
    </xf>
    <xf numFmtId="0" fontId="21" fillId="0" borderId="75" applyNumberFormat="0" applyFill="0" applyAlignment="0" applyProtection="0">
      <alignment vertical="center"/>
    </xf>
    <xf numFmtId="0" fontId="31" fillId="0" borderId="76"/>
    <xf numFmtId="178" fontId="11" fillId="0" borderId="35">
      <alignment vertical="center"/>
    </xf>
    <xf numFmtId="0" fontId="31" fillId="0" borderId="76"/>
    <xf numFmtId="0" fontId="31" fillId="0" borderId="76"/>
    <xf numFmtId="0" fontId="4" fillId="0" borderId="35">
      <alignment vertical="center" wrapText="1"/>
    </xf>
    <xf numFmtId="0" fontId="31" fillId="0" borderId="76"/>
    <xf numFmtId="0" fontId="4" fillId="0" borderId="35">
      <alignment vertical="center" wrapText="1"/>
    </xf>
    <xf numFmtId="178" fontId="11" fillId="0" borderId="35">
      <alignment vertical="center"/>
    </xf>
    <xf numFmtId="0" fontId="21" fillId="0" borderId="75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6"/>
    <xf numFmtId="0" fontId="21" fillId="0" borderId="75" applyNumberFormat="0" applyFill="0" applyAlignment="0" applyProtection="0">
      <alignment vertical="center"/>
    </xf>
    <xf numFmtId="178" fontId="11" fillId="0" borderId="35">
      <alignment vertical="center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6"/>
    <xf numFmtId="0" fontId="31" fillId="0" borderId="15"/>
    <xf numFmtId="0" fontId="31" fillId="0" borderId="76"/>
    <xf numFmtId="0" fontId="21" fillId="0" borderId="75" applyNumberFormat="0" applyFill="0" applyAlignment="0" applyProtection="0">
      <alignment vertical="center"/>
    </xf>
    <xf numFmtId="0" fontId="31" fillId="0" borderId="76"/>
    <xf numFmtId="0" fontId="31" fillId="0" borderId="76"/>
    <xf numFmtId="0" fontId="31" fillId="0" borderId="76"/>
    <xf numFmtId="0" fontId="21" fillId="0" borderId="75" applyNumberFormat="0" applyFill="0" applyAlignment="0" applyProtection="0">
      <alignment vertical="center"/>
    </xf>
    <xf numFmtId="0" fontId="31" fillId="0" borderId="76"/>
    <xf numFmtId="0" fontId="31" fillId="0" borderId="76"/>
    <xf numFmtId="0" fontId="31" fillId="0" borderId="76"/>
    <xf numFmtId="0" fontId="4" fillId="0" borderId="35">
      <alignment vertical="center" wrapText="1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31" fillId="0" borderId="76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6"/>
    <xf numFmtId="0" fontId="4" fillId="0" borderId="35">
      <alignment vertical="center" wrapText="1"/>
    </xf>
    <xf numFmtId="0" fontId="31" fillId="0" borderId="76"/>
    <xf numFmtId="178" fontId="11" fillId="0" borderId="35">
      <alignment vertical="center"/>
    </xf>
    <xf numFmtId="0" fontId="4" fillId="0" borderId="35">
      <alignment vertical="center" wrapText="1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31" fillId="0" borderId="76"/>
    <xf numFmtId="178" fontId="11" fillId="0" borderId="35">
      <alignment vertical="center"/>
    </xf>
    <xf numFmtId="178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8" fontId="11" fillId="0" borderId="35">
      <alignment vertical="center"/>
    </xf>
    <xf numFmtId="178" fontId="11" fillId="0" borderId="35">
      <alignment vertical="center"/>
    </xf>
    <xf numFmtId="178" fontId="11" fillId="0" borderId="35">
      <alignment vertical="center"/>
    </xf>
    <xf numFmtId="0" fontId="31" fillId="0" borderId="15"/>
    <xf numFmtId="0" fontId="31" fillId="0" borderId="15"/>
    <xf numFmtId="0" fontId="21" fillId="0" borderId="77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8"/>
    <xf numFmtId="178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6"/>
    <xf numFmtId="178" fontId="11" fillId="0" borderId="35">
      <alignment vertical="center"/>
    </xf>
    <xf numFmtId="0" fontId="31" fillId="0" borderId="76"/>
    <xf numFmtId="0" fontId="31" fillId="0" borderId="76"/>
    <xf numFmtId="178" fontId="11" fillId="0" borderId="35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178" fontId="11" fillId="0" borderId="35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6"/>
    <xf numFmtId="0" fontId="4" fillId="0" borderId="35">
      <alignment vertical="center" wrapText="1"/>
    </xf>
    <xf numFmtId="0" fontId="31" fillId="0" borderId="76"/>
    <xf numFmtId="0" fontId="31" fillId="0" borderId="76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178" fontId="11" fillId="0" borderId="35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178" fontId="11" fillId="0" borderId="35">
      <alignment vertical="center"/>
    </xf>
    <xf numFmtId="0" fontId="21" fillId="0" borderId="75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6"/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31" fillId="0" borderId="76"/>
    <xf numFmtId="0" fontId="31" fillId="0" borderId="76"/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4" fillId="0" borderId="35">
      <alignment vertical="center" wrapText="1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31" fillId="0" borderId="76"/>
    <xf numFmtId="0" fontId="4" fillId="0" borderId="35">
      <alignment vertical="center" wrapText="1"/>
    </xf>
    <xf numFmtId="178" fontId="11" fillId="0" borderId="35">
      <alignment vertical="center"/>
    </xf>
    <xf numFmtId="178" fontId="11" fillId="0" borderId="35">
      <alignment vertical="center"/>
    </xf>
    <xf numFmtId="0" fontId="21" fillId="0" borderId="75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6"/>
    <xf numFmtId="0" fontId="4" fillId="0" borderId="35">
      <alignment vertical="center" wrapText="1"/>
    </xf>
    <xf numFmtId="0" fontId="31" fillId="0" borderId="76"/>
    <xf numFmtId="0" fontId="31" fillId="0" borderId="76"/>
    <xf numFmtId="0" fontId="21" fillId="0" borderId="75" applyNumberFormat="0" applyFill="0" applyAlignment="0" applyProtection="0">
      <alignment vertical="center"/>
    </xf>
    <xf numFmtId="0" fontId="31" fillId="0" borderId="76"/>
    <xf numFmtId="0" fontId="31" fillId="0" borderId="76"/>
    <xf numFmtId="178" fontId="11" fillId="0" borderId="35">
      <alignment vertical="center"/>
    </xf>
    <xf numFmtId="0" fontId="31" fillId="0" borderId="76"/>
    <xf numFmtId="0" fontId="31" fillId="0" borderId="76"/>
    <xf numFmtId="0" fontId="31" fillId="0" borderId="76"/>
    <xf numFmtId="0" fontId="21" fillId="0" borderId="75" applyNumberFormat="0" applyFill="0" applyAlignment="0" applyProtection="0">
      <alignment vertical="center"/>
    </xf>
    <xf numFmtId="178" fontId="11" fillId="0" borderId="35">
      <alignment vertical="center"/>
    </xf>
    <xf numFmtId="0" fontId="31" fillId="0" borderId="76"/>
    <xf numFmtId="0" fontId="31" fillId="0" borderId="76"/>
    <xf numFmtId="0" fontId="21" fillId="0" borderId="75" applyNumberFormat="0" applyFill="0" applyAlignment="0" applyProtection="0">
      <alignment vertical="center"/>
    </xf>
    <xf numFmtId="0" fontId="31" fillId="0" borderId="76"/>
    <xf numFmtId="0" fontId="31" fillId="0" borderId="76"/>
    <xf numFmtId="0" fontId="31" fillId="0" borderId="76"/>
    <xf numFmtId="0" fontId="31" fillId="0" borderId="76"/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5" applyNumberFormat="0" applyFill="0" applyAlignment="0" applyProtection="0">
      <alignment vertical="center"/>
    </xf>
    <xf numFmtId="0" fontId="31" fillId="0" borderId="76"/>
    <xf numFmtId="0" fontId="31" fillId="0" borderId="76"/>
    <xf numFmtId="0" fontId="31" fillId="0" borderId="76"/>
    <xf numFmtId="178" fontId="11" fillId="0" borderId="35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8"/>
    <xf numFmtId="0" fontId="31" fillId="0" borderId="76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5" applyNumberFormat="0" applyFill="0" applyAlignment="0" applyProtection="0">
      <alignment vertical="center"/>
    </xf>
    <xf numFmtId="0" fontId="31" fillId="0" borderId="78"/>
    <xf numFmtId="0" fontId="31" fillId="0" borderId="76"/>
    <xf numFmtId="0" fontId="31" fillId="0" borderId="76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5" applyNumberFormat="0" applyFill="0" applyAlignment="0" applyProtection="0">
      <alignment vertical="center"/>
    </xf>
    <xf numFmtId="0" fontId="21" fillId="0" borderId="75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178" fontId="11" fillId="0" borderId="35">
      <alignment vertical="center"/>
    </xf>
    <xf numFmtId="178" fontId="11" fillId="0" borderId="35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4" fillId="0" borderId="35">
      <alignment vertical="center" wrapText="1"/>
    </xf>
    <xf numFmtId="178" fontId="11" fillId="0" borderId="35">
      <alignment vertical="center"/>
    </xf>
    <xf numFmtId="0" fontId="4" fillId="0" borderId="35">
      <alignment vertical="center" wrapText="1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31" fillId="0" borderId="78"/>
    <xf numFmtId="0" fontId="31" fillId="0" borderId="78"/>
    <xf numFmtId="0" fontId="31" fillId="0" borderId="78"/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21" fillId="0" borderId="77" applyNumberFormat="0" applyFill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378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62" fillId="0" borderId="41" xfId="146" applyFont="1" applyFill="1" applyBorder="1"/>
    <xf numFmtId="0" fontId="63" fillId="0" borderId="42" xfId="146" applyFont="1" applyFill="1" applyBorder="1" applyAlignment="1">
      <alignment horizontal="left"/>
    </xf>
    <xf numFmtId="0" fontId="62" fillId="0" borderId="42" xfId="146" applyFont="1" applyFill="1" applyBorder="1"/>
    <xf numFmtId="0" fontId="64" fillId="0" borderId="42" xfId="146" applyFont="1" applyFill="1" applyBorder="1" applyAlignment="1">
      <alignment horizontal="left"/>
    </xf>
    <xf numFmtId="179" fontId="64" fillId="0" borderId="42" xfId="146" applyNumberFormat="1" applyFont="1" applyFill="1" applyBorder="1"/>
    <xf numFmtId="0" fontId="64" fillId="0" borderId="42" xfId="146" applyFont="1" applyFill="1" applyBorder="1"/>
    <xf numFmtId="3" fontId="64" fillId="0" borderId="42" xfId="146" applyNumberFormat="1" applyFont="1" applyFill="1" applyBorder="1"/>
    <xf numFmtId="192" fontId="64" fillId="0" borderId="34" xfId="146" applyNumberFormat="1" applyFont="1" applyFill="1" applyBorder="1" applyAlignment="1">
      <alignment horizontal="center"/>
    </xf>
    <xf numFmtId="0" fontId="63" fillId="0" borderId="30" xfId="146" applyFont="1" applyFill="1" applyBorder="1" applyAlignment="1">
      <alignment shrinkToFit="1"/>
    </xf>
    <xf numFmtId="0" fontId="46" fillId="0" borderId="30" xfId="146" applyFont="1" applyFill="1" applyBorder="1" applyAlignment="1">
      <alignment horizontal="left"/>
    </xf>
    <xf numFmtId="0" fontId="46" fillId="0" borderId="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0" fontId="65" fillId="0" borderId="0" xfId="146" applyFont="1" applyFill="1" applyBorder="1" applyAlignment="1"/>
    <xf numFmtId="179" fontId="46" fillId="0" borderId="0" xfId="146" applyNumberFormat="1" applyFont="1" applyFill="1" applyBorder="1" applyAlignment="1"/>
    <xf numFmtId="3" fontId="46" fillId="0" borderId="0" xfId="146" applyNumberFormat="1" applyFont="1" applyFill="1" applyBorder="1" applyAlignment="1"/>
    <xf numFmtId="192" fontId="46" fillId="0" borderId="39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horizontal="left" vertical="center"/>
    </xf>
    <xf numFmtId="0" fontId="67" fillId="0" borderId="31" xfId="146" quotePrefix="1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vertical="center"/>
    </xf>
    <xf numFmtId="0" fontId="67" fillId="0" borderId="31" xfId="146" applyFont="1" applyFill="1" applyBorder="1" applyAlignment="1">
      <alignment horizontal="center" vertical="center"/>
    </xf>
    <xf numFmtId="3" fontId="64" fillId="0" borderId="31" xfId="146" applyNumberFormat="1" applyFont="1" applyFill="1" applyBorder="1" applyAlignment="1">
      <alignment vertical="center"/>
    </xf>
    <xf numFmtId="179" fontId="64" fillId="0" borderId="31" xfId="146" applyNumberFormat="1" applyFont="1" applyFill="1" applyBorder="1" applyAlignment="1">
      <alignment vertical="center"/>
    </xf>
    <xf numFmtId="3" fontId="63" fillId="0" borderId="31" xfId="146" applyNumberFormat="1" applyFont="1" applyFill="1" applyBorder="1" applyAlignment="1">
      <alignment vertical="center"/>
    </xf>
    <xf numFmtId="192" fontId="63" fillId="0" borderId="40" xfId="146" applyNumberFormat="1" applyFont="1" applyFill="1" applyBorder="1" applyAlignment="1">
      <alignment horizontal="right" vertical="center"/>
    </xf>
    <xf numFmtId="0" fontId="69" fillId="0" borderId="51" xfId="146" applyFont="1" applyFill="1" applyBorder="1" applyAlignment="1">
      <alignment horizontal="center" vertical="center" textRotation="255" wrapText="1"/>
    </xf>
    <xf numFmtId="0" fontId="69" fillId="0" borderId="52" xfId="146" applyFont="1" applyFill="1" applyBorder="1" applyAlignment="1">
      <alignment horizontal="center" vertical="center" textRotation="255"/>
    </xf>
    <xf numFmtId="49" fontId="69" fillId="0" borderId="12" xfId="146" applyNumberFormat="1" applyFont="1" applyFill="1" applyBorder="1" applyAlignment="1">
      <alignment vertical="center" textRotation="255"/>
    </xf>
    <xf numFmtId="49" fontId="69" fillId="0" borderId="12" xfId="146" applyNumberFormat="1" applyFont="1" applyFill="1" applyBorder="1" applyAlignment="1">
      <alignment horizontal="center" vertical="center" textRotation="255"/>
    </xf>
    <xf numFmtId="3" fontId="69" fillId="0" borderId="12" xfId="146" applyNumberFormat="1" applyFont="1" applyFill="1" applyBorder="1" applyAlignment="1">
      <alignment vertical="center"/>
    </xf>
    <xf numFmtId="3" fontId="69" fillId="0" borderId="12" xfId="146" applyNumberFormat="1" applyFont="1" applyFill="1" applyBorder="1" applyAlignment="1">
      <alignment horizontal="right" vertical="center"/>
    </xf>
    <xf numFmtId="3" fontId="69" fillId="0" borderId="12" xfId="146" applyNumberFormat="1" applyFont="1" applyFill="1" applyBorder="1" applyAlignment="1">
      <alignment horizontal="center" vertical="center"/>
    </xf>
    <xf numFmtId="192" fontId="69" fillId="0" borderId="50" xfId="146" applyNumberFormat="1" applyFont="1" applyFill="1" applyBorder="1" applyAlignment="1">
      <alignment horizontal="left" vertical="center"/>
    </xf>
    <xf numFmtId="0" fontId="69" fillId="0" borderId="30" xfId="146" applyFont="1" applyFill="1" applyBorder="1" applyAlignment="1">
      <alignment horizontal="left" vertical="center" textRotation="255"/>
    </xf>
    <xf numFmtId="0" fontId="69" fillId="0" borderId="0" xfId="146" applyFont="1" applyFill="1" applyBorder="1" applyAlignment="1">
      <alignment horizontal="left" vertical="center" textRotation="255"/>
    </xf>
    <xf numFmtId="49" fontId="69" fillId="0" borderId="42" xfId="146" applyNumberFormat="1" applyFont="1" applyFill="1" applyBorder="1" applyAlignment="1">
      <alignment horizontal="right" vertical="center" textRotation="255"/>
    </xf>
    <xf numFmtId="0" fontId="67" fillId="0" borderId="0" xfId="146" applyFont="1" applyFill="1" applyBorder="1" applyAlignment="1">
      <alignment horizontal="center" vertical="center"/>
    </xf>
    <xf numFmtId="3" fontId="69" fillId="0" borderId="0" xfId="146" applyNumberFormat="1" applyFont="1" applyFill="1" applyBorder="1" applyAlignment="1">
      <alignment horizontal="left" vertical="center" textRotation="255"/>
    </xf>
    <xf numFmtId="49" fontId="69" fillId="0" borderId="0" xfId="146" applyNumberFormat="1" applyFont="1" applyFill="1" applyBorder="1" applyAlignment="1">
      <alignment horizontal="right" vertical="center" textRotation="255"/>
    </xf>
    <xf numFmtId="49" fontId="69" fillId="0" borderId="0" xfId="146" applyNumberFormat="1" applyFont="1" applyFill="1" applyBorder="1" applyAlignment="1">
      <alignment vertical="center" textRotation="255"/>
    </xf>
    <xf numFmtId="49" fontId="69" fillId="0" borderId="0" xfId="146" applyNumberFormat="1" applyFont="1" applyFill="1" applyBorder="1" applyAlignment="1">
      <alignment horizontal="center" vertical="center" textRotation="255"/>
    </xf>
    <xf numFmtId="3" fontId="69" fillId="0" borderId="0" xfId="146" applyNumberFormat="1" applyFont="1" applyFill="1" applyBorder="1" applyAlignment="1">
      <alignment vertical="center"/>
    </xf>
    <xf numFmtId="3" fontId="69" fillId="0" borderId="0" xfId="146" applyNumberFormat="1" applyFont="1" applyFill="1" applyBorder="1" applyAlignment="1">
      <alignment horizontal="right" vertical="center"/>
    </xf>
    <xf numFmtId="3" fontId="69" fillId="0" borderId="0" xfId="146" applyNumberFormat="1" applyFont="1" applyFill="1" applyBorder="1" applyAlignment="1">
      <alignment horizontal="center" vertical="center"/>
    </xf>
    <xf numFmtId="192" fontId="69" fillId="0" borderId="39" xfId="146" applyNumberFormat="1" applyFont="1" applyFill="1" applyBorder="1" applyAlignment="1">
      <alignment horizontal="left" vertical="center"/>
    </xf>
    <xf numFmtId="195" fontId="70" fillId="0" borderId="30" xfId="146" applyNumberFormat="1" applyFont="1" applyFill="1" applyBorder="1" applyAlignment="1"/>
    <xf numFmtId="0" fontId="62" fillId="0" borderId="0" xfId="146" applyNumberFormat="1" applyFont="1" applyFill="1" applyBorder="1" applyAlignment="1"/>
    <xf numFmtId="195" fontId="70" fillId="0" borderId="0" xfId="146" applyNumberFormat="1" applyFont="1" applyFill="1" applyBorder="1" applyAlignment="1"/>
    <xf numFmtId="0" fontId="62" fillId="0" borderId="0" xfId="146" quotePrefix="1" applyFont="1" applyFill="1" applyBorder="1" applyAlignment="1"/>
    <xf numFmtId="0" fontId="64" fillId="0" borderId="0" xfId="146" applyFont="1" applyFill="1" applyBorder="1" applyAlignment="1">
      <alignment vertical="center"/>
    </xf>
    <xf numFmtId="3" fontId="64" fillId="0" borderId="0" xfId="146" applyNumberFormat="1" applyFont="1" applyFill="1" applyBorder="1" applyAlignment="1">
      <alignment vertical="center"/>
    </xf>
    <xf numFmtId="179" fontId="64" fillId="0" borderId="0" xfId="146" applyNumberFormat="1" applyFont="1" applyFill="1" applyBorder="1" applyAlignment="1">
      <alignment vertical="center"/>
    </xf>
    <xf numFmtId="192" fontId="64" fillId="0" borderId="39" xfId="146" applyNumberFormat="1" applyFont="1" applyFill="1" applyBorder="1" applyAlignment="1">
      <alignment horizontal="center" vertical="center"/>
    </xf>
    <xf numFmtId="0" fontId="62" fillId="0" borderId="0" xfId="146" applyFont="1" applyFill="1" applyBorder="1" applyAlignment="1"/>
    <xf numFmtId="0" fontId="71" fillId="0" borderId="0" xfId="146" applyFont="1" applyFill="1" applyBorder="1" applyAlignment="1"/>
    <xf numFmtId="178" fontId="72" fillId="0" borderId="0" xfId="146" applyNumberFormat="1" applyFont="1" applyFill="1" applyBorder="1" applyAlignment="1" applyProtection="1">
      <alignment horizontal="left" vertical="center"/>
      <protection locked="0"/>
    </xf>
    <xf numFmtId="0" fontId="46" fillId="0" borderId="0" xfId="146" applyFont="1" applyFill="1" applyBorder="1" applyAlignment="1">
      <alignment horizontal="left" vertical="center"/>
    </xf>
    <xf numFmtId="0" fontId="46" fillId="0" borderId="0" xfId="146" applyFont="1" applyFill="1" applyBorder="1" applyAlignment="1">
      <alignment horizontal="center" vertical="center"/>
    </xf>
    <xf numFmtId="0" fontId="62" fillId="0" borderId="0" xfId="146" applyFont="1" applyFill="1" applyBorder="1" applyAlignment="1">
      <alignment vertical="center"/>
    </xf>
    <xf numFmtId="193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3" fontId="72" fillId="0" borderId="0" xfId="146" applyNumberFormat="1" applyFont="1" applyFill="1" applyBorder="1" applyAlignment="1" applyProtection="1">
      <alignment vertical="center"/>
      <protection locked="0"/>
    </xf>
    <xf numFmtId="0" fontId="73" fillId="0" borderId="0" xfId="146" applyFont="1" applyFill="1" applyBorder="1" applyAlignment="1" applyProtection="1">
      <alignment vertical="center"/>
      <protection locked="0"/>
    </xf>
    <xf numFmtId="0" fontId="62" fillId="0" borderId="39" xfId="146" applyFont="1" applyFill="1" applyBorder="1" applyAlignment="1" applyProtection="1">
      <alignment vertical="center"/>
      <protection locked="0"/>
    </xf>
    <xf numFmtId="178" fontId="72" fillId="0" borderId="0" xfId="146" applyNumberFormat="1" applyFont="1" applyFill="1" applyBorder="1" applyAlignment="1" applyProtection="1">
      <alignment horizontal="left"/>
      <protection locked="0"/>
    </xf>
    <xf numFmtId="193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78" fontId="72" fillId="0" borderId="0" xfId="146" applyNumberFormat="1" applyFont="1" applyFill="1" applyBorder="1" applyAlignment="1" applyProtection="1">
      <alignment horizontal="center" vertical="center"/>
      <protection locked="0"/>
    </xf>
    <xf numFmtId="193" fontId="72" fillId="0" borderId="0" xfId="146" quotePrefix="1" applyNumberFormat="1" applyFont="1" applyFill="1" applyBorder="1" applyAlignment="1" applyProtection="1">
      <alignment vertical="center"/>
      <protection locked="0"/>
    </xf>
    <xf numFmtId="178" fontId="72" fillId="0" borderId="0" xfId="146" applyNumberFormat="1" applyFont="1" applyFill="1" applyBorder="1" applyAlignment="1" applyProtection="1">
      <alignment horizontal="center"/>
      <protection locked="0"/>
    </xf>
    <xf numFmtId="193" fontId="72" fillId="0" borderId="0" xfId="146" quotePrefix="1" applyNumberFormat="1" applyFont="1" applyFill="1" applyBorder="1" applyAlignment="1" applyProtection="1">
      <alignment horizontal="left"/>
      <protection locked="0"/>
    </xf>
    <xf numFmtId="0" fontId="73" fillId="0" borderId="0" xfId="146" applyFont="1" applyFill="1" applyBorder="1" applyAlignment="1" applyProtection="1">
      <protection locked="0"/>
    </xf>
    <xf numFmtId="0" fontId="62" fillId="0" borderId="39" xfId="146" applyFont="1" applyFill="1" applyBorder="1" applyAlignment="1" applyProtection="1">
      <protection locked="0"/>
    </xf>
    <xf numFmtId="193" fontId="72" fillId="0" borderId="0" xfId="146" quotePrefix="1" applyNumberFormat="1" applyFont="1" applyFill="1" applyBorder="1" applyAlignment="1" applyProtection="1">
      <protection locked="0"/>
    </xf>
    <xf numFmtId="0" fontId="74" fillId="0" borderId="0" xfId="146" quotePrefix="1" applyFont="1" applyFill="1" applyBorder="1" applyAlignment="1">
      <alignment horizontal="left"/>
    </xf>
    <xf numFmtId="0" fontId="46" fillId="0" borderId="0" xfId="146" applyFont="1" applyFill="1" applyBorder="1" applyAlignment="1"/>
    <xf numFmtId="0" fontId="62" fillId="0" borderId="0" xfId="146" applyNumberFormat="1" applyFont="1" applyFill="1" applyBorder="1" applyAlignment="1" applyProtection="1">
      <protection locked="0"/>
    </xf>
    <xf numFmtId="197" fontId="68" fillId="0" borderId="0" xfId="146" applyNumberFormat="1" applyFont="1" applyFill="1" applyBorder="1" applyAlignment="1" applyProtection="1">
      <alignment horizontal="right" vertical="center"/>
      <protection locked="0"/>
    </xf>
    <xf numFmtId="0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NumberFormat="1" applyFont="1" applyFill="1" applyBorder="1" applyAlignment="1" applyProtection="1">
      <alignment vertical="center"/>
      <protection locked="0"/>
    </xf>
    <xf numFmtId="0" fontId="46" fillId="0" borderId="30" xfId="146" applyFont="1" applyFill="1" applyBorder="1" applyAlignment="1">
      <alignment horizontal="left"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46" fillId="0" borderId="0" xfId="146" applyNumberFormat="1" applyFont="1" applyFill="1" applyBorder="1" applyAlignment="1">
      <alignment vertical="center"/>
    </xf>
    <xf numFmtId="192" fontId="46" fillId="0" borderId="39" xfId="146" applyNumberFormat="1" applyFont="1" applyFill="1" applyBorder="1" applyAlignment="1">
      <alignment horizontal="center" vertical="center"/>
    </xf>
    <xf numFmtId="0" fontId="64" fillId="0" borderId="30" xfId="146" applyFont="1" applyFill="1" applyBorder="1" applyAlignment="1">
      <alignment horizontal="left"/>
    </xf>
    <xf numFmtId="0" fontId="64" fillId="0" borderId="0" xfId="146" applyFont="1" applyFill="1" applyBorder="1" applyAlignment="1">
      <alignment horizontal="left"/>
    </xf>
    <xf numFmtId="3" fontId="64" fillId="0" borderId="0" xfId="146" applyNumberFormat="1" applyFont="1" applyFill="1" applyBorder="1" applyAlignment="1"/>
    <xf numFmtId="192" fontId="64" fillId="0" borderId="39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/>
    </xf>
    <xf numFmtId="0" fontId="64" fillId="0" borderId="31" xfId="146" applyFont="1" applyFill="1" applyBorder="1" applyAlignment="1">
      <alignment horizontal="left"/>
    </xf>
    <xf numFmtId="0" fontId="67" fillId="0" borderId="31" xfId="146" quotePrefix="1" applyFont="1" applyFill="1" applyBorder="1" applyAlignment="1">
      <alignment horizontal="left"/>
    </xf>
    <xf numFmtId="0" fontId="64" fillId="0" borderId="31" xfId="146" applyFont="1" applyFill="1" applyBorder="1" applyAlignment="1"/>
    <xf numFmtId="0" fontId="67" fillId="0" borderId="31" xfId="146" applyFont="1" applyFill="1" applyBorder="1" applyAlignment="1">
      <alignment horizontal="center"/>
    </xf>
    <xf numFmtId="3" fontId="64" fillId="0" borderId="31" xfId="146" applyNumberFormat="1" applyFont="1" applyFill="1" applyBorder="1" applyAlignment="1"/>
    <xf numFmtId="179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right"/>
    </xf>
    <xf numFmtId="3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left"/>
    </xf>
    <xf numFmtId="192" fontId="64" fillId="0" borderId="40" xfId="146" applyNumberFormat="1" applyFont="1" applyFill="1" applyBorder="1" applyAlignment="1">
      <alignment horizontal="center"/>
    </xf>
    <xf numFmtId="0" fontId="0" fillId="0" borderId="0" xfId="0" applyAlignment="1"/>
    <xf numFmtId="3" fontId="75" fillId="0" borderId="56" xfId="0" applyNumberFormat="1" applyFont="1" applyBorder="1" applyAlignment="1">
      <alignment horizontal="center" vertical="center"/>
    </xf>
    <xf numFmtId="3" fontId="75" fillId="0" borderId="22" xfId="0" applyNumberFormat="1" applyFont="1" applyBorder="1" applyAlignment="1">
      <alignment horizontal="center" vertical="center"/>
    </xf>
    <xf numFmtId="0" fontId="76" fillId="0" borderId="33" xfId="0" applyNumberFormat="1" applyFont="1" applyBorder="1" applyAlignment="1">
      <alignment horizontal="right" vertical="center"/>
    </xf>
    <xf numFmtId="3" fontId="76" fillId="0" borderId="48" xfId="0" applyNumberFormat="1" applyFont="1" applyBorder="1" applyAlignment="1">
      <alignment horizontal="left" vertical="center"/>
    </xf>
    <xf numFmtId="0" fontId="76" fillId="0" borderId="38" xfId="0" applyNumberFormat="1" applyFont="1" applyBorder="1" applyAlignment="1">
      <alignment horizontal="right" vertical="center"/>
    </xf>
    <xf numFmtId="3" fontId="76" fillId="0" borderId="59" xfId="0" applyNumberFormat="1" applyFont="1" applyBorder="1" applyAlignment="1">
      <alignment horizontal="left" vertical="center"/>
    </xf>
    <xf numFmtId="10" fontId="76" fillId="0" borderId="33" xfId="0" applyNumberFormat="1" applyFont="1" applyBorder="1" applyAlignment="1">
      <alignment horizontal="right" vertical="center"/>
    </xf>
    <xf numFmtId="9" fontId="76" fillId="0" borderId="38" xfId="0" applyNumberFormat="1" applyFont="1" applyBorder="1" applyAlignment="1">
      <alignment horizontal="right" vertical="center"/>
    </xf>
    <xf numFmtId="0" fontId="76" fillId="0" borderId="61" xfId="0" applyNumberFormat="1" applyFont="1" applyBorder="1" applyAlignment="1">
      <alignment horizontal="right" vertical="center"/>
    </xf>
    <xf numFmtId="3" fontId="76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6" fillId="0" borderId="47" xfId="0" applyNumberFormat="1" applyFont="1" applyBorder="1" applyAlignment="1">
      <alignment horizontal="center" vertical="center"/>
    </xf>
    <xf numFmtId="3" fontId="76" fillId="0" borderId="43" xfId="0" applyNumberFormat="1" applyFont="1" applyBorder="1" applyAlignment="1">
      <alignment horizontal="center" vertical="center"/>
    </xf>
    <xf numFmtId="3" fontId="76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8" fontId="76" fillId="0" borderId="33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3" fontId="75" fillId="0" borderId="0" xfId="0" applyNumberFormat="1" applyFont="1" applyBorder="1" applyAlignment="1">
      <alignment vertical="center"/>
    </xf>
    <xf numFmtId="3" fontId="76" fillId="0" borderId="62" xfId="0" applyNumberFormat="1" applyFont="1" applyBorder="1" applyAlignment="1">
      <alignment vertical="center"/>
    </xf>
    <xf numFmtId="0" fontId="75" fillId="0" borderId="56" xfId="0" applyNumberFormat="1" applyFont="1" applyBorder="1" applyAlignment="1">
      <alignment horizontal="center" vertical="center"/>
    </xf>
    <xf numFmtId="3" fontId="76" fillId="0" borderId="20" xfId="0" applyNumberFormat="1" applyFont="1" applyBorder="1" applyAlignment="1">
      <alignment vertical="center"/>
    </xf>
    <xf numFmtId="3" fontId="76" fillId="0" borderId="0" xfId="0" applyNumberFormat="1" applyFont="1" applyBorder="1" applyAlignment="1">
      <alignment horizontal="distributed" vertical="center"/>
    </xf>
    <xf numFmtId="3" fontId="76" fillId="0" borderId="35" xfId="0" applyNumberFormat="1" applyFont="1" applyBorder="1" applyAlignment="1">
      <alignment horizontal="distributed" vertical="center"/>
    </xf>
    <xf numFmtId="3" fontId="76" fillId="0" borderId="32" xfId="0" applyNumberFormat="1" applyFont="1" applyBorder="1" applyAlignment="1">
      <alignment horizontal="center" vertical="center"/>
    </xf>
    <xf numFmtId="194" fontId="76" fillId="0" borderId="38" xfId="0" applyNumberFormat="1" applyFont="1" applyBorder="1" applyAlignment="1">
      <alignment horizontal="right" vertical="center"/>
    </xf>
    <xf numFmtId="194" fontId="76" fillId="0" borderId="33" xfId="0" applyNumberFormat="1" applyFont="1" applyBorder="1" applyAlignment="1">
      <alignment horizontal="right" vertical="center"/>
    </xf>
    <xf numFmtId="179" fontId="75" fillId="0" borderId="57" xfId="147" applyNumberFormat="1" applyFont="1" applyBorder="1" applyAlignment="1">
      <alignment horizontal="center" vertical="center"/>
    </xf>
    <xf numFmtId="179" fontId="76" fillId="0" borderId="33" xfId="147" applyNumberFormat="1" applyFont="1" applyBorder="1" applyAlignment="1">
      <alignment vertical="center"/>
    </xf>
    <xf numFmtId="179" fontId="76" fillId="0" borderId="33" xfId="147" applyNumberFormat="1" applyFont="1" applyBorder="1" applyAlignment="1">
      <alignment horizontal="right" vertical="center"/>
    </xf>
    <xf numFmtId="179" fontId="76" fillId="0" borderId="38" xfId="147" applyNumberFormat="1" applyFont="1" applyBorder="1" applyAlignment="1">
      <alignment vertical="center"/>
    </xf>
    <xf numFmtId="179" fontId="3" fillId="0" borderId="47" xfId="147" applyNumberFormat="1" applyFont="1" applyBorder="1">
      <alignment vertical="center"/>
    </xf>
    <xf numFmtId="179" fontId="76" fillId="0" borderId="61" xfId="147" applyNumberFormat="1" applyFont="1" applyBorder="1" applyAlignment="1">
      <alignment vertical="center"/>
    </xf>
    <xf numFmtId="179" fontId="0" fillId="0" borderId="0" xfId="147" applyNumberFormat="1" applyFont="1" applyAlignment="1">
      <alignment vertical="center"/>
    </xf>
    <xf numFmtId="179" fontId="0" fillId="0" borderId="0" xfId="147" applyNumberFormat="1" applyFont="1" applyAlignment="1"/>
    <xf numFmtId="0" fontId="69" fillId="0" borderId="52" xfId="146" applyFont="1" applyFill="1" applyBorder="1" applyAlignment="1">
      <alignment horizontal="center" vertical="center" textRotation="255"/>
    </xf>
    <xf numFmtId="0" fontId="77" fillId="0" borderId="0" xfId="146" applyFont="1" applyFill="1" applyBorder="1" applyAlignment="1">
      <alignment vertical="top"/>
    </xf>
    <xf numFmtId="0" fontId="77" fillId="0" borderId="0" xfId="146" applyFont="1" applyFill="1" applyBorder="1" applyAlignment="1">
      <alignment vertical="center"/>
    </xf>
    <xf numFmtId="0" fontId="0" fillId="0" borderId="0" xfId="0" applyAlignment="1"/>
    <xf numFmtId="0" fontId="0" fillId="0" borderId="0" xfId="0" applyFill="1">
      <alignment vertical="center"/>
    </xf>
    <xf numFmtId="3" fontId="75" fillId="0" borderId="70" xfId="0" applyNumberFormat="1" applyFont="1" applyBorder="1" applyAlignment="1">
      <alignment horizontal="center" vertical="center"/>
    </xf>
    <xf numFmtId="3" fontId="42" fillId="0" borderId="60" xfId="0" applyNumberFormat="1" applyFont="1" applyBorder="1" applyAlignment="1">
      <alignment horizontal="left" vertical="center"/>
    </xf>
    <xf numFmtId="3" fontId="42" fillId="0" borderId="19" xfId="0" applyNumberFormat="1" applyFont="1" applyBorder="1" applyAlignment="1">
      <alignment horizontal="left" vertical="center"/>
    </xf>
    <xf numFmtId="3" fontId="42" fillId="0" borderId="35" xfId="0" applyNumberFormat="1" applyFont="1" applyBorder="1" applyAlignment="1">
      <alignment horizontal="left" vertical="center"/>
    </xf>
    <xf numFmtId="3" fontId="42" fillId="0" borderId="35" xfId="0" applyNumberFormat="1" applyFont="1" applyBorder="1" applyAlignment="1">
      <alignment vertical="center"/>
    </xf>
    <xf numFmtId="3" fontId="42" fillId="0" borderId="35" xfId="0" applyNumberFormat="1" applyFont="1" applyBorder="1" applyAlignment="1">
      <alignment horizontal="center" vertical="center"/>
    </xf>
    <xf numFmtId="3" fontId="42" fillId="0" borderId="35" xfId="0" applyNumberFormat="1" applyFont="1" applyBorder="1" applyAlignment="1">
      <alignment horizontal="right" vertical="center"/>
    </xf>
    <xf numFmtId="3" fontId="76" fillId="0" borderId="19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vertical="center"/>
    </xf>
    <xf numFmtId="3" fontId="76" fillId="0" borderId="35" xfId="0" applyNumberFormat="1" applyFont="1" applyBorder="1" applyAlignment="1">
      <alignment horizontal="center" vertical="center"/>
    </xf>
    <xf numFmtId="3" fontId="76" fillId="0" borderId="35" xfId="0" applyNumberFormat="1" applyFont="1" applyBorder="1" applyAlignment="1">
      <alignment horizontal="right" vertical="center"/>
    </xf>
    <xf numFmtId="3" fontId="76" fillId="0" borderId="20" xfId="0" applyNumberFormat="1" applyFont="1" applyBorder="1" applyAlignment="1">
      <alignment horizontal="left" vertical="center"/>
    </xf>
    <xf numFmtId="200" fontId="76" fillId="0" borderId="35" xfId="0" applyNumberFormat="1" applyFont="1" applyBorder="1" applyAlignment="1">
      <alignment vertical="center"/>
    </xf>
    <xf numFmtId="3" fontId="76" fillId="0" borderId="24" xfId="0" applyNumberFormat="1" applyFont="1" applyBorder="1" applyAlignment="1">
      <alignment horizontal="left" vertical="center"/>
    </xf>
    <xf numFmtId="3" fontId="76" fillId="0" borderId="21" xfId="0" applyNumberFormat="1" applyFont="1" applyBorder="1" applyAlignment="1">
      <alignment horizontal="left" vertical="center"/>
    </xf>
    <xf numFmtId="3" fontId="76" fillId="0" borderId="21" xfId="0" applyNumberFormat="1" applyFont="1" applyBorder="1" applyAlignment="1">
      <alignment vertical="center"/>
    </xf>
    <xf numFmtId="3" fontId="76" fillId="0" borderId="21" xfId="0" applyNumberFormat="1" applyFont="1" applyBorder="1" applyAlignment="1">
      <alignment horizontal="center" vertical="center"/>
    </xf>
    <xf numFmtId="3" fontId="76" fillId="0" borderId="21" xfId="0" applyNumberFormat="1" applyFont="1" applyBorder="1" applyAlignment="1">
      <alignment horizontal="right" vertical="center"/>
    </xf>
    <xf numFmtId="3" fontId="76" fillId="0" borderId="25" xfId="0" applyNumberFormat="1" applyFont="1" applyBorder="1" applyAlignment="1">
      <alignment horizontal="left" vertical="center"/>
    </xf>
    <xf numFmtId="3" fontId="42" fillId="0" borderId="43" xfId="0" applyNumberFormat="1" applyFont="1" applyBorder="1" applyAlignment="1">
      <alignment horizontal="left" vertical="center"/>
    </xf>
    <xf numFmtId="3" fontId="42" fillId="0" borderId="43" xfId="0" applyNumberFormat="1" applyFont="1" applyBorder="1" applyAlignment="1">
      <alignment vertical="center"/>
    </xf>
    <xf numFmtId="3" fontId="42" fillId="0" borderId="43" xfId="0" applyNumberFormat="1" applyFont="1" applyBorder="1" applyAlignment="1">
      <alignment horizontal="center" vertical="center"/>
    </xf>
    <xf numFmtId="3" fontId="42" fillId="0" borderId="43" xfId="0" applyNumberFormat="1" applyFont="1" applyBorder="1" applyAlignment="1">
      <alignment horizontal="right" vertical="center"/>
    </xf>
    <xf numFmtId="3" fontId="42" fillId="0" borderId="69" xfId="0" applyNumberFormat="1" applyFont="1" applyBorder="1" applyAlignment="1">
      <alignment horizontal="left" vertical="center"/>
    </xf>
    <xf numFmtId="3" fontId="75" fillId="0" borderId="71" xfId="0" applyNumberFormat="1" applyFont="1" applyBorder="1" applyAlignment="1">
      <alignment horizontal="center" vertical="center"/>
    </xf>
    <xf numFmtId="0" fontId="60" fillId="0" borderId="30" xfId="148" applyFont="1" applyBorder="1" applyAlignment="1">
      <alignment horizontal="center" vertical="center"/>
    </xf>
    <xf numFmtId="0" fontId="60" fillId="0" borderId="39" xfId="148" applyFont="1" applyBorder="1" applyAlignment="1">
      <alignment horizontal="center" vertical="center"/>
    </xf>
    <xf numFmtId="0" fontId="60" fillId="0" borderId="49" xfId="148" applyFont="1" applyBorder="1" applyAlignment="1">
      <alignment horizontal="center" vertical="center"/>
    </xf>
    <xf numFmtId="0" fontId="60" fillId="0" borderId="31" xfId="148" applyFont="1" applyBorder="1" applyAlignment="1">
      <alignment horizontal="center" vertical="center"/>
    </xf>
    <xf numFmtId="0" fontId="60" fillId="0" borderId="40" xfId="148" applyFont="1" applyBorder="1" applyAlignment="1">
      <alignment horizontal="center" vertical="center"/>
    </xf>
    <xf numFmtId="0" fontId="60" fillId="0" borderId="0" xfId="148" applyFont="1" applyBorder="1" applyAlignment="1">
      <alignment horizontal="center" vertical="center"/>
    </xf>
    <xf numFmtId="0" fontId="60" fillId="0" borderId="0" xfId="148" applyFont="1" applyBorder="1" applyAlignment="1">
      <alignment horizontal="left" vertical="center" indent="1"/>
    </xf>
    <xf numFmtId="0" fontId="80" fillId="0" borderId="0" xfId="0" applyFont="1">
      <alignment vertical="center"/>
    </xf>
    <xf numFmtId="3" fontId="76" fillId="0" borderId="35" xfId="0" applyNumberFormat="1" applyFont="1" applyFill="1" applyBorder="1" applyAlignment="1">
      <alignment vertical="center"/>
    </xf>
    <xf numFmtId="200" fontId="76" fillId="0" borderId="35" xfId="0" applyNumberFormat="1" applyFont="1" applyFill="1" applyBorder="1" applyAlignment="1">
      <alignment vertical="center"/>
    </xf>
    <xf numFmtId="176" fontId="76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3" fontId="76" fillId="0" borderId="35" xfId="0" applyNumberFormat="1" applyFont="1" applyFill="1" applyBorder="1" applyAlignment="1">
      <alignment horizontal="right" vertical="center"/>
    </xf>
    <xf numFmtId="0" fontId="60" fillId="0" borderId="0" xfId="148" applyFont="1" applyBorder="1" applyAlignment="1">
      <alignment horizontal="center" vertical="center"/>
    </xf>
    <xf numFmtId="0" fontId="82" fillId="0" borderId="0" xfId="0" applyFont="1">
      <alignment vertical="center"/>
    </xf>
    <xf numFmtId="0" fontId="82" fillId="0" borderId="0" xfId="0" applyFont="1" applyAlignment="1">
      <alignment vertical="center"/>
    </xf>
    <xf numFmtId="0" fontId="84" fillId="0" borderId="84" xfId="0" applyFont="1" applyBorder="1" applyAlignment="1">
      <alignment horizontal="center" vertical="center" wrapText="1"/>
    </xf>
    <xf numFmtId="0" fontId="84" fillId="0" borderId="80" xfId="0" applyFont="1" applyBorder="1" applyAlignment="1">
      <alignment horizontal="center" vertical="center" wrapText="1"/>
    </xf>
    <xf numFmtId="0" fontId="87" fillId="0" borderId="84" xfId="0" applyFont="1" applyBorder="1" applyAlignment="1">
      <alignment horizontal="center" vertical="center" wrapText="1"/>
    </xf>
    <xf numFmtId="0" fontId="87" fillId="0" borderId="80" xfId="0" applyFont="1" applyBorder="1" applyAlignment="1">
      <alignment horizontal="center" vertical="center" wrapText="1"/>
    </xf>
    <xf numFmtId="41" fontId="82" fillId="0" borderId="14" xfId="45" applyFont="1" applyBorder="1">
      <alignment vertical="center"/>
    </xf>
    <xf numFmtId="41" fontId="82" fillId="0" borderId="23" xfId="45" applyFont="1" applyBorder="1">
      <alignment vertical="center"/>
    </xf>
    <xf numFmtId="0" fontId="82" fillId="0" borderId="14" xfId="0" applyFont="1" applyBorder="1">
      <alignment vertical="center"/>
    </xf>
    <xf numFmtId="41" fontId="85" fillId="0" borderId="14" xfId="0" applyNumberFormat="1" applyFont="1" applyBorder="1">
      <alignment vertical="center"/>
    </xf>
    <xf numFmtId="0" fontId="82" fillId="0" borderId="68" xfId="0" applyFont="1" applyBorder="1" applyAlignment="1">
      <alignment vertical="center"/>
    </xf>
    <xf numFmtId="0" fontId="87" fillId="0" borderId="14" xfId="0" applyFont="1" applyBorder="1" applyAlignment="1">
      <alignment horizontal="center" vertical="center" wrapText="1"/>
    </xf>
    <xf numFmtId="0" fontId="87" fillId="0" borderId="82" xfId="0" applyFont="1" applyBorder="1" applyAlignment="1">
      <alignment horizontal="center" vertical="center" wrapText="1"/>
    </xf>
    <xf numFmtId="0" fontId="82" fillId="0" borderId="14" xfId="0" applyFont="1" applyBorder="1" applyAlignment="1">
      <alignment vertical="center" wrapText="1"/>
    </xf>
    <xf numFmtId="0" fontId="82" fillId="0" borderId="14" xfId="0" quotePrefix="1" applyFont="1" applyBorder="1" applyAlignment="1">
      <alignment vertical="center" wrapText="1"/>
    </xf>
    <xf numFmtId="201" fontId="88" fillId="0" borderId="89" xfId="0" applyNumberFormat="1" applyFont="1" applyBorder="1">
      <alignment vertical="center"/>
    </xf>
    <xf numFmtId="0" fontId="82" fillId="0" borderId="0" xfId="0" applyFont="1" applyBorder="1" applyAlignment="1">
      <alignment vertical="center"/>
    </xf>
    <xf numFmtId="41" fontId="82" fillId="0" borderId="0" xfId="45" applyFont="1">
      <alignment vertical="center"/>
    </xf>
    <xf numFmtId="201" fontId="82" fillId="0" borderId="0" xfId="0" applyNumberFormat="1" applyFont="1">
      <alignment vertical="center"/>
    </xf>
    <xf numFmtId="0" fontId="3" fillId="0" borderId="0" xfId="1393" applyNumberFormat="1" applyFont="1" applyAlignment="1">
      <alignment vertical="center"/>
    </xf>
    <xf numFmtId="0" fontId="44" fillId="0" borderId="0" xfId="1393" applyNumberFormat="1" applyFont="1" applyAlignment="1">
      <alignment horizontal="center" vertical="center"/>
    </xf>
    <xf numFmtId="0" fontId="44" fillId="0" borderId="0" xfId="1393" applyNumberFormat="1" applyFont="1" applyAlignment="1">
      <alignment vertical="center"/>
    </xf>
    <xf numFmtId="0" fontId="3" fillId="0" borderId="0" xfId="1393" applyNumberFormat="1" applyFont="1" applyAlignment="1">
      <alignment horizontal="center" vertical="center"/>
    </xf>
    <xf numFmtId="41" fontId="3" fillId="0" borderId="0" xfId="1393" applyNumberFormat="1" applyFont="1" applyAlignment="1">
      <alignment vertical="center"/>
    </xf>
    <xf numFmtId="0" fontId="3" fillId="0" borderId="0" xfId="1394" applyNumberFormat="1" applyFont="1" applyBorder="1" applyAlignment="1">
      <alignment horizontal="center" vertical="center"/>
    </xf>
    <xf numFmtId="179" fontId="3" fillId="0" borderId="0" xfId="1394" applyNumberFormat="1" applyFont="1" applyBorder="1" applyAlignment="1">
      <alignment horizontal="center" vertical="center"/>
    </xf>
    <xf numFmtId="178" fontId="3" fillId="0" borderId="0" xfId="1393" applyNumberFormat="1" applyFont="1" applyBorder="1" applyAlignment="1">
      <alignment horizontal="center" vertical="center"/>
    </xf>
    <xf numFmtId="0" fontId="3" fillId="0" borderId="0" xfId="1393" applyNumberFormat="1" applyFont="1" applyBorder="1" applyAlignment="1">
      <alignment horizontal="center" vertical="center"/>
    </xf>
    <xf numFmtId="41" fontId="3" fillId="0" borderId="0" xfId="1393" applyNumberFormat="1" applyFont="1" applyBorder="1" applyAlignment="1">
      <alignment horizontal="center" vertical="center"/>
    </xf>
    <xf numFmtId="179" fontId="3" fillId="0" borderId="0" xfId="1393" applyNumberFormat="1" applyFont="1" applyBorder="1" applyAlignment="1">
      <alignment horizontal="center" vertical="center"/>
    </xf>
    <xf numFmtId="0" fontId="3" fillId="0" borderId="0" xfId="1394" applyNumberFormat="1" applyFont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41" fontId="0" fillId="0" borderId="14" xfId="45" applyFont="1" applyFill="1" applyBorder="1" applyAlignment="1">
      <alignment horizontal="center" vertical="center"/>
    </xf>
    <xf numFmtId="199" fontId="0" fillId="0" borderId="14" xfId="45" applyNumberFormat="1" applyFont="1" applyFill="1" applyBorder="1" applyAlignment="1">
      <alignment horizontal="center" vertical="center"/>
    </xf>
    <xf numFmtId="177" fontId="41" fillId="0" borderId="14" xfId="0" applyNumberFormat="1" applyFont="1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177" fontId="0" fillId="0" borderId="14" xfId="0" applyNumberFormat="1" applyFill="1" applyBorder="1">
      <alignment vertical="center"/>
    </xf>
    <xf numFmtId="41" fontId="0" fillId="0" borderId="14" xfId="0" applyNumberFormat="1" applyFill="1" applyBorder="1">
      <alignment vertical="center"/>
    </xf>
    <xf numFmtId="41" fontId="41" fillId="0" borderId="14" xfId="0" applyNumberFormat="1" applyFont="1" applyFill="1" applyBorder="1">
      <alignment vertical="center"/>
    </xf>
    <xf numFmtId="0" fontId="54" fillId="0" borderId="0" xfId="0" applyFont="1" applyAlignment="1">
      <alignment vertical="center" wrapText="1"/>
    </xf>
    <xf numFmtId="0" fontId="54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10" fontId="26" fillId="0" borderId="0" xfId="0" applyNumberFormat="1" applyFont="1" applyAlignment="1">
      <alignment vertical="center" wrapText="1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90" fillId="0" borderId="0" xfId="0" applyFont="1" applyAlignment="1"/>
    <xf numFmtId="193" fontId="72" fillId="0" borderId="0" xfId="146" applyNumberFormat="1" applyFont="1" applyFill="1" applyBorder="1" applyAlignment="1" applyProtection="1">
      <alignment horizontal="left" vertical="center"/>
      <protection locked="0"/>
    </xf>
    <xf numFmtId="193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3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0" fontId="60" fillId="0" borderId="0" xfId="148" applyFont="1" applyBorder="1" applyAlignment="1">
      <alignment horizontal="center" vertical="center"/>
    </xf>
    <xf numFmtId="197" fontId="0" fillId="0" borderId="0" xfId="0" applyNumberFormat="1">
      <alignment vertical="center"/>
    </xf>
    <xf numFmtId="0" fontId="69" fillId="0" borderId="53" xfId="146" applyFont="1" applyFill="1" applyBorder="1" applyAlignment="1">
      <alignment horizontal="center" vertical="center" textRotation="255"/>
    </xf>
    <xf numFmtId="3" fontId="69" fillId="0" borderId="12" xfId="146" applyNumberFormat="1" applyFont="1" applyFill="1" applyBorder="1" applyAlignment="1">
      <alignment vertical="center" textRotation="255"/>
    </xf>
    <xf numFmtId="0" fontId="65" fillId="0" borderId="0" xfId="146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9" xfId="0" applyBorder="1" applyAlignment="1">
      <alignment horizontal="left" vertical="center" shrinkToFit="1"/>
    </xf>
    <xf numFmtId="0" fontId="68" fillId="0" borderId="46" xfId="146" quotePrefix="1" applyFont="1" applyFill="1" applyBorder="1" applyAlignment="1">
      <alignment horizontal="center" vertical="center"/>
    </xf>
    <xf numFmtId="0" fontId="68" fillId="0" borderId="12" xfId="146" quotePrefix="1" applyFont="1" applyFill="1" applyBorder="1" applyAlignment="1">
      <alignment horizontal="center" vertical="center"/>
    </xf>
    <xf numFmtId="0" fontId="68" fillId="0" borderId="50" xfId="146" quotePrefix="1" applyFont="1" applyFill="1" applyBorder="1" applyAlignment="1">
      <alignment horizontal="center" vertical="center"/>
    </xf>
    <xf numFmtId="0" fontId="69" fillId="0" borderId="52" xfId="146" applyFont="1" applyFill="1" applyBorder="1" applyAlignment="1">
      <alignment horizontal="center" vertical="center" textRotation="255"/>
    </xf>
    <xf numFmtId="0" fontId="69" fillId="0" borderId="53" xfId="146" applyFont="1" applyFill="1" applyBorder="1" applyAlignment="1">
      <alignment horizontal="center" vertical="center"/>
    </xf>
    <xf numFmtId="0" fontId="69" fillId="0" borderId="54" xfId="146" applyFont="1" applyFill="1" applyBorder="1" applyAlignment="1">
      <alignment horizontal="center" vertical="center"/>
    </xf>
    <xf numFmtId="49" fontId="69" fillId="0" borderId="52" xfId="146" applyNumberFormat="1" applyFont="1" applyFill="1" applyBorder="1" applyAlignment="1">
      <alignment horizontal="center" vertical="center" textRotation="255"/>
    </xf>
    <xf numFmtId="178" fontId="72" fillId="0" borderId="0" xfId="146" applyNumberFormat="1" applyFont="1" applyFill="1" applyBorder="1" applyAlignment="1" applyProtection="1">
      <alignment horizontal="left"/>
      <protection locked="0"/>
    </xf>
    <xf numFmtId="196" fontId="72" fillId="0" borderId="0" xfId="146" quotePrefix="1" applyNumberFormat="1" applyFont="1" applyFill="1" applyBorder="1" applyAlignment="1" applyProtection="1">
      <alignment horizontal="right"/>
      <protection locked="0"/>
    </xf>
    <xf numFmtId="0" fontId="62" fillId="0" borderId="0" xfId="146" applyFont="1" applyFill="1" applyBorder="1" applyAlignment="1">
      <alignment horizontal="left" vertical="center" shrinkToFit="1"/>
    </xf>
    <xf numFmtId="0" fontId="62" fillId="0" borderId="39" xfId="146" applyFont="1" applyFill="1" applyBorder="1" applyAlignment="1">
      <alignment horizontal="left" vertical="center" shrinkToFit="1"/>
    </xf>
    <xf numFmtId="193" fontId="72" fillId="0" borderId="0" xfId="146" applyNumberFormat="1" applyFont="1" applyFill="1" applyBorder="1" applyAlignment="1" applyProtection="1">
      <alignment horizontal="left" vertical="center"/>
      <protection locked="0"/>
    </xf>
    <xf numFmtId="193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3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93" fontId="72" fillId="0" borderId="0" xfId="146" quotePrefix="1" applyNumberFormat="1" applyFont="1" applyFill="1" applyBorder="1" applyAlignment="1" applyProtection="1">
      <alignment horizontal="left"/>
      <protection locked="0"/>
    </xf>
    <xf numFmtId="3" fontId="62" fillId="0" borderId="0" xfId="146" applyNumberFormat="1" applyFont="1" applyFill="1" applyBorder="1" applyAlignment="1">
      <alignment horizontal="center" vertical="center"/>
    </xf>
    <xf numFmtId="197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Font="1" applyFill="1" applyBorder="1" applyAlignment="1">
      <alignment horizontal="center" vertical="center"/>
    </xf>
    <xf numFmtId="197" fontId="62" fillId="0" borderId="0" xfId="146" applyNumberFormat="1" applyFont="1" applyFill="1" applyBorder="1" applyAlignment="1" applyProtection="1">
      <alignment horizontal="center" vertical="center"/>
      <protection locked="0"/>
    </xf>
    <xf numFmtId="197" fontId="62" fillId="0" borderId="0" xfId="146" applyNumberFormat="1" applyFont="1" applyFill="1" applyBorder="1" applyAlignment="1" applyProtection="1">
      <alignment horizontal="left" vertical="center" shrinkToFit="1"/>
      <protection locked="0"/>
    </xf>
    <xf numFmtId="0" fontId="81" fillId="0" borderId="72" xfId="148" applyFont="1" applyBorder="1" applyAlignment="1">
      <alignment horizontal="center" vertical="center"/>
    </xf>
    <xf numFmtId="0" fontId="81" fillId="0" borderId="73" xfId="148" applyFont="1" applyBorder="1" applyAlignment="1">
      <alignment horizontal="center" vertical="center"/>
    </xf>
    <xf numFmtId="0" fontId="81" fillId="0" borderId="73" xfId="148" applyFont="1" applyBorder="1" applyAlignment="1">
      <alignment horizontal="left" vertical="center" wrapText="1"/>
    </xf>
    <xf numFmtId="0" fontId="81" fillId="0" borderId="73" xfId="148" applyFont="1" applyBorder="1" applyAlignment="1">
      <alignment horizontal="left" vertical="center"/>
    </xf>
    <xf numFmtId="0" fontId="81" fillId="0" borderId="74" xfId="148" applyFont="1" applyBorder="1" applyAlignment="1">
      <alignment horizontal="left" vertical="center"/>
    </xf>
    <xf numFmtId="0" fontId="60" fillId="0" borderId="0" xfId="148" applyFont="1" applyBorder="1" applyAlignment="1">
      <alignment horizontal="center" vertical="center"/>
    </xf>
    <xf numFmtId="0" fontId="79" fillId="0" borderId="0" xfId="148" applyFont="1" applyBorder="1" applyAlignment="1">
      <alignment horizontal="center" vertical="center"/>
    </xf>
    <xf numFmtId="3" fontId="76" fillId="0" borderId="63" xfId="0" applyNumberFormat="1" applyFont="1" applyBorder="1" applyAlignment="1">
      <alignment horizontal="center" vertical="center" wrapText="1"/>
    </xf>
    <xf numFmtId="3" fontId="76" fillId="0" borderId="47" xfId="0" applyNumberFormat="1" applyFont="1" applyBorder="1" applyAlignment="1">
      <alignment horizontal="center" vertical="center"/>
    </xf>
    <xf numFmtId="3" fontId="76" fillId="0" borderId="43" xfId="0" applyNumberFormat="1" applyFont="1" applyBorder="1" applyAlignment="1">
      <alignment horizontal="center" vertical="center"/>
    </xf>
    <xf numFmtId="3" fontId="76" fillId="0" borderId="26" xfId="0" applyNumberFormat="1" applyFont="1" applyBorder="1" applyAlignment="1">
      <alignment horizontal="center" vertical="center" wrapText="1"/>
    </xf>
    <xf numFmtId="3" fontId="76" fillId="0" borderId="64" xfId="0" applyNumberFormat="1" applyFont="1" applyBorder="1" applyAlignment="1">
      <alignment horizontal="center" vertical="center" wrapText="1"/>
    </xf>
    <xf numFmtId="3" fontId="76" fillId="0" borderId="58" xfId="0" applyNumberFormat="1" applyFont="1" applyBorder="1" applyAlignment="1">
      <alignment horizontal="center" vertical="center"/>
    </xf>
    <xf numFmtId="3" fontId="76" fillId="0" borderId="60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/>
    <xf numFmtId="3" fontId="75" fillId="0" borderId="23" xfId="0" applyNumberFormat="1" applyFont="1" applyBorder="1" applyAlignment="1">
      <alignment horizontal="center" vertical="center"/>
    </xf>
    <xf numFmtId="3" fontId="75" fillId="0" borderId="13" xfId="0" applyNumberFormat="1" applyFont="1" applyBorder="1" applyAlignment="1">
      <alignment horizontal="center" vertical="center"/>
    </xf>
    <xf numFmtId="3" fontId="76" fillId="0" borderId="65" xfId="0" applyNumberFormat="1" applyFont="1" applyBorder="1" applyAlignment="1">
      <alignment horizontal="distributed" vertical="center"/>
    </xf>
    <xf numFmtId="3" fontId="76" fillId="0" borderId="44" xfId="0" applyNumberFormat="1" applyFont="1" applyBorder="1" applyAlignment="1">
      <alignment horizontal="distributed" vertical="center"/>
    </xf>
    <xf numFmtId="3" fontId="76" fillId="0" borderId="37" xfId="0" applyNumberFormat="1" applyFont="1" applyBorder="1" applyAlignment="1">
      <alignment horizontal="distributed" vertical="center"/>
    </xf>
    <xf numFmtId="3" fontId="76" fillId="0" borderId="27" xfId="0" applyNumberFormat="1" applyFont="1" applyBorder="1" applyAlignment="1">
      <alignment horizontal="distributed" vertical="center"/>
    </xf>
    <xf numFmtId="3" fontId="76" fillId="0" borderId="28" xfId="0" applyNumberFormat="1" applyFont="1" applyBorder="1" applyAlignment="1">
      <alignment horizontal="distributed" vertical="center"/>
    </xf>
    <xf numFmtId="3" fontId="76" fillId="0" borderId="29" xfId="0" applyNumberFormat="1" applyFont="1" applyBorder="1" applyAlignment="1">
      <alignment horizontal="distributed" vertical="center"/>
    </xf>
    <xf numFmtId="0" fontId="78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79" xfId="0" applyFont="1" applyBorder="1" applyAlignment="1">
      <alignment horizontal="center" vertical="center" wrapText="1"/>
    </xf>
    <xf numFmtId="0" fontId="84" fillId="0" borderId="83" xfId="0" applyFont="1" applyBorder="1" applyAlignment="1">
      <alignment horizontal="center" vertical="center" wrapText="1"/>
    </xf>
    <xf numFmtId="0" fontId="84" fillId="0" borderId="85" xfId="0" applyFont="1" applyBorder="1" applyAlignment="1">
      <alignment horizontal="center" vertical="center" wrapText="1"/>
    </xf>
    <xf numFmtId="0" fontId="84" fillId="0" borderId="80" xfId="0" applyFont="1" applyBorder="1" applyAlignment="1">
      <alignment horizontal="center" vertical="center" wrapText="1"/>
    </xf>
    <xf numFmtId="0" fontId="84" fillId="0" borderId="81" xfId="0" applyFont="1" applyBorder="1" applyAlignment="1">
      <alignment horizontal="center" vertical="center" wrapText="1"/>
    </xf>
    <xf numFmtId="0" fontId="84" fillId="0" borderId="82" xfId="0" applyFont="1" applyBorder="1" applyAlignment="1">
      <alignment horizontal="center" vertical="center" wrapText="1"/>
    </xf>
    <xf numFmtId="0" fontId="82" fillId="0" borderId="14" xfId="0" applyFont="1" applyBorder="1" applyAlignment="1">
      <alignment horizontal="center" vertical="center"/>
    </xf>
    <xf numFmtId="41" fontId="82" fillId="0" borderId="23" xfId="45" applyFont="1" applyBorder="1" applyAlignment="1">
      <alignment horizontal="center" vertical="center"/>
    </xf>
    <xf numFmtId="41" fontId="82" fillId="0" borderId="13" xfId="45" applyFont="1" applyBorder="1" applyAlignment="1">
      <alignment horizontal="center" vertical="center"/>
    </xf>
    <xf numFmtId="41" fontId="82" fillId="0" borderId="22" xfId="45" applyFont="1" applyBorder="1" applyAlignment="1">
      <alignment horizontal="center" vertical="center"/>
    </xf>
    <xf numFmtId="41" fontId="82" fillId="0" borderId="66" xfId="45" applyFont="1" applyBorder="1" applyAlignment="1">
      <alignment horizontal="center" vertical="center" wrapText="1"/>
    </xf>
    <xf numFmtId="41" fontId="82" fillId="0" borderId="68" xfId="45" applyFont="1" applyBorder="1" applyAlignment="1">
      <alignment horizontal="center" vertical="center"/>
    </xf>
    <xf numFmtId="41" fontId="82" fillId="0" borderId="67" xfId="45" applyFont="1" applyBorder="1" applyAlignment="1">
      <alignment horizontal="center" vertical="center"/>
    </xf>
    <xf numFmtId="41" fontId="82" fillId="0" borderId="14" xfId="45" applyFont="1" applyBorder="1" applyAlignment="1">
      <alignment horizontal="center" vertical="center" wrapText="1"/>
    </xf>
    <xf numFmtId="41" fontId="82" fillId="0" borderId="14" xfId="45" applyFont="1" applyBorder="1" applyAlignment="1">
      <alignment horizontal="center" vertical="center"/>
    </xf>
    <xf numFmtId="41" fontId="85" fillId="0" borderId="14" xfId="45" applyFont="1" applyBorder="1" applyAlignment="1">
      <alignment horizontal="center" vertical="center"/>
    </xf>
    <xf numFmtId="0" fontId="82" fillId="0" borderId="66" xfId="0" applyFont="1" applyBorder="1" applyAlignment="1">
      <alignment horizontal="center" vertical="center" wrapText="1"/>
    </xf>
    <xf numFmtId="0" fontId="82" fillId="0" borderId="68" xfId="0" applyFont="1" applyBorder="1" applyAlignment="1">
      <alignment horizontal="center" vertical="center"/>
    </xf>
    <xf numFmtId="0" fontId="82" fillId="0" borderId="67" xfId="0" applyFont="1" applyBorder="1" applyAlignment="1">
      <alignment horizontal="center" vertical="center"/>
    </xf>
    <xf numFmtId="41" fontId="82" fillId="0" borderId="66" xfId="45" applyFont="1" applyBorder="1" applyAlignment="1">
      <alignment horizontal="center" vertical="center"/>
    </xf>
    <xf numFmtId="0" fontId="82" fillId="0" borderId="14" xfId="0" applyFont="1" applyBorder="1" applyAlignment="1">
      <alignment vertical="center"/>
    </xf>
    <xf numFmtId="0" fontId="82" fillId="0" borderId="68" xfId="0" quotePrefix="1" applyFont="1" applyBorder="1" applyAlignment="1">
      <alignment vertical="center"/>
    </xf>
    <xf numFmtId="0" fontId="82" fillId="0" borderId="68" xfId="0" applyFont="1" applyBorder="1" applyAlignment="1">
      <alignment vertical="center"/>
    </xf>
    <xf numFmtId="0" fontId="82" fillId="0" borderId="14" xfId="0" quotePrefix="1" applyFont="1" applyBorder="1" applyAlignment="1">
      <alignment vertical="center"/>
    </xf>
    <xf numFmtId="41" fontId="88" fillId="0" borderId="86" xfId="45" applyFont="1" applyBorder="1" applyAlignment="1">
      <alignment horizontal="center" vertical="center"/>
    </xf>
    <xf numFmtId="41" fontId="88" fillId="0" borderId="87" xfId="45" applyFont="1" applyBorder="1" applyAlignment="1">
      <alignment horizontal="center" vertical="center"/>
    </xf>
    <xf numFmtId="41" fontId="88" fillId="0" borderId="88" xfId="45" applyFont="1" applyBorder="1" applyAlignment="1">
      <alignment horizontal="center" vertical="center"/>
    </xf>
    <xf numFmtId="0" fontId="44" fillId="0" borderId="0" xfId="1394" applyNumberFormat="1" applyFont="1" applyAlignment="1">
      <alignment horizontal="left" vertical="center"/>
    </xf>
    <xf numFmtId="41" fontId="44" fillId="0" borderId="0" xfId="1393" applyNumberFormat="1" applyFont="1" applyAlignment="1">
      <alignment horizontal="center" vertical="center"/>
    </xf>
    <xf numFmtId="0" fontId="78" fillId="0" borderId="0" xfId="1393" applyNumberFormat="1" applyFont="1" applyAlignment="1">
      <alignment horizontal="center" vertical="center"/>
    </xf>
    <xf numFmtId="0" fontId="3" fillId="0" borderId="0" xfId="1394" applyNumberFormat="1" applyFont="1" applyAlignment="1">
      <alignment horizontal="left" vertical="center"/>
    </xf>
    <xf numFmtId="41" fontId="3" fillId="0" borderId="0" xfId="1394" applyFont="1" applyAlignment="1">
      <alignment horizontal="center" vertical="center"/>
    </xf>
    <xf numFmtId="0" fontId="3" fillId="0" borderId="91" xfId="1393" applyNumberFormat="1" applyFont="1" applyBorder="1" applyAlignment="1">
      <alignment horizontal="center" vertical="center"/>
    </xf>
    <xf numFmtId="0" fontId="3" fillId="0" borderId="94" xfId="1393" applyNumberFormat="1" applyFont="1" applyBorder="1" applyAlignment="1">
      <alignment horizontal="center" vertical="center"/>
    </xf>
    <xf numFmtId="0" fontId="3" fillId="0" borderId="27" xfId="1394" applyNumberFormat="1" applyFont="1" applyBorder="1" applyAlignment="1">
      <alignment horizontal="center" vertical="center"/>
    </xf>
    <xf numFmtId="0" fontId="3" fillId="0" borderId="28" xfId="1394" applyNumberFormat="1" applyFont="1" applyBorder="1" applyAlignment="1">
      <alignment horizontal="center" vertical="center"/>
    </xf>
    <xf numFmtId="0" fontId="3" fillId="0" borderId="29" xfId="1394" applyNumberFormat="1" applyFont="1" applyBorder="1" applyAlignment="1">
      <alignment horizontal="center" vertical="center"/>
    </xf>
    <xf numFmtId="179" fontId="3" fillId="0" borderId="95" xfId="1394" applyNumberFormat="1" applyFont="1" applyBorder="1" applyAlignment="1">
      <alignment horizontal="center" vertical="center"/>
    </xf>
    <xf numFmtId="179" fontId="3" fillId="0" borderId="28" xfId="1394" applyNumberFormat="1" applyFont="1" applyBorder="1" applyAlignment="1">
      <alignment horizontal="center" vertical="center"/>
    </xf>
    <xf numFmtId="179" fontId="3" fillId="0" borderId="29" xfId="1394" applyNumberFormat="1" applyFont="1" applyBorder="1" applyAlignment="1">
      <alignment horizontal="center" vertical="center"/>
    </xf>
    <xf numFmtId="179" fontId="89" fillId="0" borderId="28" xfId="1394" applyNumberFormat="1" applyFont="1" applyBorder="1" applyAlignment="1">
      <alignment horizontal="center" vertical="center"/>
    </xf>
    <xf numFmtId="179" fontId="89" fillId="0" borderId="29" xfId="1394" applyNumberFormat="1" applyFont="1" applyBorder="1" applyAlignment="1">
      <alignment horizontal="center" vertical="center"/>
    </xf>
    <xf numFmtId="178" fontId="3" fillId="0" borderId="28" xfId="1393" applyNumberFormat="1" applyFont="1" applyBorder="1" applyAlignment="1">
      <alignment horizontal="center" vertical="center"/>
    </xf>
    <xf numFmtId="178" fontId="3" fillId="0" borderId="96" xfId="1393" applyNumberFormat="1" applyFont="1" applyBorder="1" applyAlignment="1">
      <alignment horizontal="center" vertical="center"/>
    </xf>
    <xf numFmtId="0" fontId="3" fillId="0" borderId="90" xfId="1394" applyNumberFormat="1" applyFont="1" applyBorder="1" applyAlignment="1">
      <alignment horizontal="center" vertical="center"/>
    </xf>
    <xf numFmtId="0" fontId="3" fillId="0" borderId="91" xfId="1394" applyNumberFormat="1" applyFont="1" applyBorder="1" applyAlignment="1">
      <alignment horizontal="center" vertical="center"/>
    </xf>
    <xf numFmtId="0" fontId="3" fillId="0" borderId="92" xfId="1394" applyNumberFormat="1" applyFont="1" applyBorder="1" applyAlignment="1">
      <alignment horizontal="center" vertical="center"/>
    </xf>
    <xf numFmtId="0" fontId="3" fillId="0" borderId="93" xfId="1394" applyNumberFormat="1" applyFont="1" applyBorder="1" applyAlignment="1">
      <alignment horizontal="center" vertical="center"/>
    </xf>
    <xf numFmtId="0" fontId="3" fillId="0" borderId="16" xfId="1393" applyNumberFormat="1" applyFont="1" applyBorder="1" applyAlignment="1">
      <alignment horizontal="center" vertical="center"/>
    </xf>
    <xf numFmtId="0" fontId="3" fillId="0" borderId="17" xfId="1393" applyNumberFormat="1" applyFont="1" applyBorder="1" applyAlignment="1">
      <alignment horizontal="center" vertical="center"/>
    </xf>
    <xf numFmtId="0" fontId="3" fillId="0" borderId="19" xfId="1393" applyNumberFormat="1" applyFont="1" applyBorder="1" applyAlignment="1">
      <alignment horizontal="center" vertical="center"/>
    </xf>
    <xf numFmtId="0" fontId="3" fillId="0" borderId="35" xfId="1393" applyNumberFormat="1" applyFont="1" applyBorder="1" applyAlignment="1">
      <alignment horizontal="center" vertical="center"/>
    </xf>
    <xf numFmtId="0" fontId="3" fillId="0" borderId="36" xfId="1393" applyNumberFormat="1" applyFont="1" applyBorder="1" applyAlignment="1">
      <alignment horizontal="center" vertical="center"/>
    </xf>
    <xf numFmtId="0" fontId="3" fillId="0" borderId="63" xfId="1393" applyNumberFormat="1" applyFont="1" applyBorder="1" applyAlignment="1">
      <alignment horizontal="center" vertical="center"/>
    </xf>
    <xf numFmtId="0" fontId="3" fillId="0" borderId="18" xfId="1393" applyNumberFormat="1" applyFont="1" applyBorder="1" applyAlignment="1">
      <alignment horizontal="center" vertical="center"/>
    </xf>
    <xf numFmtId="0" fontId="44" fillId="0" borderId="35" xfId="1393" applyNumberFormat="1" applyFont="1" applyFill="1" applyBorder="1" applyAlignment="1">
      <alignment horizontal="center" vertical="center"/>
    </xf>
    <xf numFmtId="0" fontId="44" fillId="0" borderId="36" xfId="1393" applyNumberFormat="1" applyFont="1" applyFill="1" applyBorder="1" applyAlignment="1">
      <alignment horizontal="center" vertical="center"/>
    </xf>
    <xf numFmtId="0" fontId="44" fillId="0" borderId="35" xfId="1393" applyNumberFormat="1" applyFont="1" applyFill="1" applyBorder="1" applyAlignment="1">
      <alignment horizontal="center" vertical="center" wrapText="1"/>
    </xf>
    <xf numFmtId="0" fontId="44" fillId="0" borderId="36" xfId="1393" applyNumberFormat="1" applyFont="1" applyFill="1" applyBorder="1" applyAlignment="1">
      <alignment horizontal="center" vertical="center" wrapText="1"/>
    </xf>
    <xf numFmtId="0" fontId="44" fillId="0" borderId="97" xfId="1393" applyNumberFormat="1" applyFont="1" applyFill="1" applyBorder="1" applyAlignment="1">
      <alignment horizontal="center" vertical="center"/>
    </xf>
    <xf numFmtId="0" fontId="44" fillId="0" borderId="98" xfId="1393" applyNumberFormat="1" applyFont="1" applyFill="1" applyBorder="1" applyAlignment="1">
      <alignment horizontal="center" vertical="center"/>
    </xf>
    <xf numFmtId="0" fontId="44" fillId="0" borderId="99" xfId="1393" applyNumberFormat="1" applyFont="1" applyFill="1" applyBorder="1" applyAlignment="1">
      <alignment horizontal="center" vertical="center"/>
    </xf>
    <xf numFmtId="0" fontId="44" fillId="0" borderId="37" xfId="1393" applyNumberFormat="1" applyFont="1" applyFill="1" applyBorder="1" applyAlignment="1">
      <alignment horizontal="center" vertical="center"/>
    </xf>
    <xf numFmtId="0" fontId="3" fillId="0" borderId="20" xfId="1393" applyNumberFormat="1" applyFont="1" applyBorder="1" applyAlignment="1">
      <alignment horizontal="center" vertical="center"/>
    </xf>
    <xf numFmtId="0" fontId="44" fillId="0" borderId="24" xfId="1393" applyNumberFormat="1" applyFont="1" applyBorder="1" applyAlignment="1">
      <alignment horizontal="center" vertical="center"/>
    </xf>
    <xf numFmtId="0" fontId="44" fillId="0" borderId="21" xfId="1393" applyNumberFormat="1" applyFont="1" applyBorder="1" applyAlignment="1">
      <alignment horizontal="center" vertical="center"/>
    </xf>
    <xf numFmtId="0" fontId="44" fillId="0" borderId="95" xfId="1393" applyNumberFormat="1" applyFont="1" applyBorder="1" applyAlignment="1">
      <alignment horizontal="center" vertical="center"/>
    </xf>
    <xf numFmtId="178" fontId="44" fillId="0" borderId="21" xfId="1393" applyNumberFormat="1" applyFont="1" applyBorder="1" applyAlignment="1">
      <alignment horizontal="center" vertical="center"/>
    </xf>
    <xf numFmtId="178" fontId="44" fillId="0" borderId="95" xfId="1393" applyNumberFormat="1" applyFont="1" applyBorder="1" applyAlignment="1">
      <alignment horizontal="center" vertical="center"/>
    </xf>
    <xf numFmtId="178" fontId="44" fillId="0" borderId="102" xfId="1393" applyNumberFormat="1" applyFont="1" applyBorder="1" applyAlignment="1">
      <alignment horizontal="center" vertical="center"/>
    </xf>
    <xf numFmtId="178" fontId="44" fillId="0" borderId="103" xfId="1393" applyNumberFormat="1" applyFont="1" applyBorder="1" applyAlignment="1">
      <alignment horizontal="center" vertical="center"/>
    </xf>
    <xf numFmtId="178" fontId="44" fillId="0" borderId="104" xfId="1393" applyNumberFormat="1" applyFont="1" applyBorder="1" applyAlignment="1">
      <alignment horizontal="center" vertical="center"/>
    </xf>
    <xf numFmtId="178" fontId="44" fillId="0" borderId="29" xfId="1393" applyNumberFormat="1" applyFont="1" applyBorder="1" applyAlignment="1">
      <alignment horizontal="center" vertical="center"/>
    </xf>
    <xf numFmtId="0" fontId="3" fillId="0" borderId="21" xfId="1393" applyNumberFormat="1" applyFont="1" applyBorder="1" applyAlignment="1">
      <alignment horizontal="center" vertical="center"/>
    </xf>
    <xf numFmtId="0" fontId="3" fillId="0" borderId="25" xfId="1393" applyNumberFormat="1" applyFont="1" applyBorder="1" applyAlignment="1">
      <alignment horizontal="center" vertical="center"/>
    </xf>
    <xf numFmtId="178" fontId="3" fillId="0" borderId="35" xfId="1393" applyNumberFormat="1" applyFont="1" applyBorder="1" applyAlignment="1">
      <alignment horizontal="center" vertical="center"/>
    </xf>
    <xf numFmtId="178" fontId="3" fillId="0" borderId="36" xfId="1393" applyNumberFormat="1" applyFont="1" applyBorder="1" applyAlignment="1">
      <alignment horizontal="center" vertical="center"/>
    </xf>
    <xf numFmtId="178" fontId="3" fillId="0" borderId="100" xfId="1393" applyNumberFormat="1" applyFont="1" applyBorder="1" applyAlignment="1">
      <alignment horizontal="center" vertical="center"/>
    </xf>
    <xf numFmtId="178" fontId="3" fillId="0" borderId="101" xfId="1393" applyNumberFormat="1" applyFont="1" applyBorder="1" applyAlignment="1">
      <alignment horizontal="center" vertical="center"/>
    </xf>
    <xf numFmtId="178" fontId="3" fillId="0" borderId="37" xfId="1393" applyNumberFormat="1" applyFont="1" applyBorder="1" applyAlignment="1">
      <alignment horizontal="center" vertical="center"/>
    </xf>
    <xf numFmtId="0" fontId="3" fillId="0" borderId="93" xfId="1393" applyNumberFormat="1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0" fillId="0" borderId="66" xfId="0" applyNumberFormat="1" applyBorder="1" applyAlignment="1">
      <alignment horizontal="center" vertical="center" wrapText="1" shrinkToFit="1"/>
    </xf>
    <xf numFmtId="0" fontId="0" fillId="0" borderId="68" xfId="0" applyBorder="1">
      <alignment vertical="center"/>
    </xf>
    <xf numFmtId="0" fontId="0" fillId="0" borderId="67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54" fillId="0" borderId="0" xfId="0" applyFont="1" applyAlignment="1">
      <alignment horizontal="center" vertical="center" wrapText="1"/>
    </xf>
    <xf numFmtId="0" fontId="41" fillId="0" borderId="14" xfId="0" applyFont="1" applyFill="1" applyBorder="1" applyAlignment="1">
      <alignment horizontal="center" vertical="center"/>
    </xf>
  </cellXfs>
  <cellStyles count="1395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쉼표 [0]_2010설계기준철(상)" xfId="1394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표준_2010설계기준철(상)" xfId="1393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CC"/>
      <color rgb="FFFFFF99"/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8</xdr:col>
      <xdr:colOff>1154206</xdr:colOff>
      <xdr:row>10</xdr:row>
      <xdr:rowOff>717177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882" y="795618"/>
          <a:ext cx="9390530" cy="5815853"/>
        </a:xfrm>
        <a:prstGeom prst="rect">
          <a:avLst/>
        </a:prstGeom>
      </xdr:spPr>
    </xdr:pic>
    <xdr:clientData/>
  </xdr:twoCellAnchor>
  <xdr:twoCellAnchor>
    <xdr:from>
      <xdr:col>5</xdr:col>
      <xdr:colOff>224118</xdr:colOff>
      <xdr:row>4</xdr:row>
      <xdr:rowOff>560294</xdr:rowOff>
    </xdr:from>
    <xdr:to>
      <xdr:col>5</xdr:col>
      <xdr:colOff>1165413</xdr:colOff>
      <xdr:row>9</xdr:row>
      <xdr:rowOff>123264</xdr:rowOff>
    </xdr:to>
    <xdr:cxnSp macro="">
      <xdr:nvCxnSpPr>
        <xdr:cNvPr id="4" name="직선 연결선 3"/>
        <xdr:cNvCxnSpPr/>
      </xdr:nvCxnSpPr>
      <xdr:spPr>
        <a:xfrm flipH="1">
          <a:off x="5087471" y="2084294"/>
          <a:ext cx="941295" cy="3204882"/>
        </a:xfrm>
        <a:prstGeom prst="line">
          <a:avLst/>
        </a:prstGeom>
        <a:ln w="139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515471</xdr:colOff>
      <xdr:row>9</xdr:row>
      <xdr:rowOff>0</xdr:rowOff>
    </xdr:from>
    <xdr:to>
      <xdr:col>5</xdr:col>
      <xdr:colOff>201706</xdr:colOff>
      <xdr:row>9</xdr:row>
      <xdr:rowOff>89647</xdr:rowOff>
    </xdr:to>
    <xdr:cxnSp macro="">
      <xdr:nvCxnSpPr>
        <xdr:cNvPr id="14" name="직선 연결선 13"/>
        <xdr:cNvCxnSpPr/>
      </xdr:nvCxnSpPr>
      <xdr:spPr>
        <a:xfrm flipH="1" flipV="1">
          <a:off x="3025589" y="5165912"/>
          <a:ext cx="2039470" cy="89647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15</xdr:row>
      <xdr:rowOff>0</xdr:rowOff>
    </xdr:from>
    <xdr:to>
      <xdr:col>8</xdr:col>
      <xdr:colOff>1109382</xdr:colOff>
      <xdr:row>22</xdr:row>
      <xdr:rowOff>672353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6882" y="7575176"/>
          <a:ext cx="9345706" cy="5771030"/>
        </a:xfrm>
        <a:prstGeom prst="rect">
          <a:avLst/>
        </a:prstGeom>
      </xdr:spPr>
    </xdr:pic>
    <xdr:clientData/>
  </xdr:twoCellAnchor>
  <xdr:twoCellAnchor>
    <xdr:from>
      <xdr:col>2</xdr:col>
      <xdr:colOff>616324</xdr:colOff>
      <xdr:row>18</xdr:row>
      <xdr:rowOff>324970</xdr:rowOff>
    </xdr:from>
    <xdr:to>
      <xdr:col>6</xdr:col>
      <xdr:colOff>1053353</xdr:colOff>
      <xdr:row>19</xdr:row>
      <xdr:rowOff>11206</xdr:rowOff>
    </xdr:to>
    <xdr:cxnSp macro="">
      <xdr:nvCxnSpPr>
        <xdr:cNvPr id="20" name="직선 연결선 19"/>
        <xdr:cNvCxnSpPr/>
      </xdr:nvCxnSpPr>
      <xdr:spPr>
        <a:xfrm>
          <a:off x="1949824" y="10085294"/>
          <a:ext cx="5143500" cy="414618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784411</xdr:colOff>
      <xdr:row>3</xdr:row>
      <xdr:rowOff>481852</xdr:rowOff>
    </xdr:from>
    <xdr:to>
      <xdr:col>6</xdr:col>
      <xdr:colOff>705970</xdr:colOff>
      <xdr:row>4</xdr:row>
      <xdr:rowOff>112058</xdr:rowOff>
    </xdr:to>
    <xdr:sp macro="" textlink="">
      <xdr:nvSpPr>
        <xdr:cNvPr id="21" name="TextBox 20"/>
        <xdr:cNvSpPr txBox="1"/>
      </xdr:nvSpPr>
      <xdr:spPr>
        <a:xfrm>
          <a:off x="5647764" y="1277470"/>
          <a:ext cx="1098177" cy="358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/>
            <a:t>서대구</a:t>
          </a:r>
          <a:r>
            <a:rPr lang="en-US" altLang="ko-KR" sz="1400"/>
            <a:t>KTX</a:t>
          </a:r>
          <a:endParaRPr lang="ko-KR" altLang="en-US" sz="1400"/>
        </a:p>
      </xdr:txBody>
    </xdr:sp>
    <xdr:clientData/>
  </xdr:twoCellAnchor>
  <xdr:twoCellAnchor>
    <xdr:from>
      <xdr:col>4</xdr:col>
      <xdr:colOff>163606</xdr:colOff>
      <xdr:row>8</xdr:row>
      <xdr:rowOff>197223</xdr:rowOff>
    </xdr:from>
    <xdr:to>
      <xdr:col>5</xdr:col>
      <xdr:colOff>85165</xdr:colOff>
      <xdr:row>8</xdr:row>
      <xdr:rowOff>555811</xdr:rowOff>
    </xdr:to>
    <xdr:sp macro="" textlink="">
      <xdr:nvSpPr>
        <xdr:cNvPr id="22" name="TextBox 21"/>
        <xdr:cNvSpPr txBox="1"/>
      </xdr:nvSpPr>
      <xdr:spPr>
        <a:xfrm>
          <a:off x="3850341" y="4634752"/>
          <a:ext cx="1098177" cy="358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/>
            <a:t>이현아울렛</a:t>
          </a:r>
        </a:p>
      </xdr:txBody>
    </xdr:sp>
    <xdr:clientData/>
  </xdr:twoCellAnchor>
  <xdr:twoCellAnchor>
    <xdr:from>
      <xdr:col>1</xdr:col>
      <xdr:colOff>874059</xdr:colOff>
      <xdr:row>18</xdr:row>
      <xdr:rowOff>481851</xdr:rowOff>
    </xdr:from>
    <xdr:to>
      <xdr:col>2</xdr:col>
      <xdr:colOff>1143000</xdr:colOff>
      <xdr:row>19</xdr:row>
      <xdr:rowOff>112057</xdr:rowOff>
    </xdr:to>
    <xdr:sp macro="" textlink="">
      <xdr:nvSpPr>
        <xdr:cNvPr id="23" name="TextBox 22"/>
        <xdr:cNvSpPr txBox="1"/>
      </xdr:nvSpPr>
      <xdr:spPr>
        <a:xfrm>
          <a:off x="1030941" y="10242175"/>
          <a:ext cx="1445559" cy="358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/>
            <a:t>영대병원네거리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19373</xdr:colOff>
      <xdr:row>26</xdr:row>
      <xdr:rowOff>87922</xdr:rowOff>
    </xdr:from>
    <xdr:to>
      <xdr:col>41</xdr:col>
      <xdr:colOff>0</xdr:colOff>
      <xdr:row>40</xdr:row>
      <xdr:rowOff>139211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892" y="5788268"/>
          <a:ext cx="6750704" cy="35389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X24"/>
  <sheetViews>
    <sheetView tabSelected="1" view="pageBreakPreview" zoomScale="60" workbookViewId="0">
      <selection activeCell="H12" sqref="H12"/>
    </sheetView>
  </sheetViews>
  <sheetFormatPr defaultRowHeight="13.5"/>
  <cols>
    <col min="2" max="20" width="6.77734375" customWidth="1"/>
    <col min="23" max="23" width="9.5546875" bestFit="1" customWidth="1"/>
    <col min="24" max="24" width="14.88671875" bestFit="1" customWidth="1"/>
  </cols>
  <sheetData>
    <row r="1" spans="2:20" ht="129.94999999999999" customHeight="1">
      <c r="B1" s="4"/>
      <c r="C1" s="5" t="s">
        <v>244</v>
      </c>
      <c r="D1" s="6"/>
      <c r="E1" s="6"/>
      <c r="F1" s="6"/>
      <c r="G1" s="6"/>
      <c r="H1" s="6"/>
      <c r="I1" s="5"/>
      <c r="J1" s="5"/>
      <c r="K1" s="7"/>
      <c r="L1" s="7"/>
      <c r="M1" s="8"/>
      <c r="N1" s="9"/>
      <c r="O1" s="9"/>
      <c r="P1" s="9"/>
      <c r="Q1" s="10"/>
      <c r="R1" s="9"/>
      <c r="S1" s="9"/>
      <c r="T1" s="11"/>
    </row>
    <row r="2" spans="2:20" ht="129.94999999999999" customHeight="1">
      <c r="B2" s="12"/>
      <c r="C2" s="238" t="s">
        <v>27</v>
      </c>
      <c r="D2" s="238"/>
      <c r="E2" s="238"/>
      <c r="F2" s="239" t="s">
        <v>249</v>
      </c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1"/>
    </row>
    <row r="3" spans="2:20" ht="129.94999999999999" customHeight="1">
      <c r="B3" s="13"/>
      <c r="C3" s="14"/>
      <c r="D3" s="14"/>
      <c r="E3" s="14"/>
      <c r="F3" s="14"/>
      <c r="G3" s="14"/>
      <c r="H3" s="14"/>
      <c r="I3" s="15"/>
      <c r="J3" s="16"/>
      <c r="K3" s="16"/>
      <c r="L3" s="16"/>
      <c r="M3" s="17"/>
      <c r="N3" s="18"/>
      <c r="O3" s="18"/>
      <c r="P3" s="18"/>
      <c r="Q3" s="18"/>
      <c r="R3" s="18"/>
      <c r="S3" s="18"/>
      <c r="T3" s="19"/>
    </row>
    <row r="4" spans="2:20" ht="129.94999999999999" customHeight="1" thickBot="1">
      <c r="B4" s="20"/>
      <c r="C4" s="21"/>
      <c r="D4" s="21"/>
      <c r="E4" s="21"/>
      <c r="F4" s="21"/>
      <c r="G4" s="21"/>
      <c r="H4" s="21"/>
      <c r="I4" s="22"/>
      <c r="J4" s="23"/>
      <c r="K4" s="24"/>
      <c r="L4" s="25"/>
      <c r="M4" s="26"/>
      <c r="N4" s="25"/>
      <c r="O4" s="25"/>
      <c r="P4" s="25"/>
      <c r="Q4" s="27"/>
      <c r="R4" s="27"/>
      <c r="S4" s="27"/>
      <c r="T4" s="28" t="s">
        <v>246</v>
      </c>
    </row>
    <row r="5" spans="2:20" ht="54" customHeight="1" thickBot="1">
      <c r="B5" s="242" t="s">
        <v>28</v>
      </c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4"/>
    </row>
    <row r="6" spans="2:20" ht="60" customHeight="1" thickBot="1">
      <c r="B6" s="29" t="s">
        <v>29</v>
      </c>
      <c r="C6" s="245"/>
      <c r="D6" s="245"/>
      <c r="E6" s="30" t="s">
        <v>104</v>
      </c>
      <c r="F6" s="246"/>
      <c r="G6" s="247"/>
      <c r="H6" s="138" t="s">
        <v>30</v>
      </c>
      <c r="I6" s="248"/>
      <c r="J6" s="248"/>
      <c r="K6" s="236"/>
      <c r="L6" s="237"/>
      <c r="M6" s="237"/>
      <c r="N6" s="31"/>
      <c r="O6" s="32"/>
      <c r="P6" s="32"/>
      <c r="Q6" s="33"/>
      <c r="R6" s="34" t="s">
        <v>243</v>
      </c>
      <c r="S6" s="35" t="s">
        <v>245</v>
      </c>
      <c r="T6" s="36" t="s">
        <v>31</v>
      </c>
    </row>
    <row r="7" spans="2:20" ht="8.25" customHeight="1">
      <c r="B7" s="37"/>
      <c r="C7" s="38"/>
      <c r="D7" s="38"/>
      <c r="E7" s="38"/>
      <c r="F7" s="38"/>
      <c r="G7" s="38"/>
      <c r="H7" s="38"/>
      <c r="I7" s="39"/>
      <c r="J7" s="39"/>
      <c r="K7" s="40"/>
      <c r="L7" s="41"/>
      <c r="M7" s="42"/>
      <c r="N7" s="43"/>
      <c r="O7" s="44"/>
      <c r="P7" s="44"/>
      <c r="Q7" s="45"/>
      <c r="R7" s="46"/>
      <c r="S7" s="47"/>
      <c r="T7" s="48"/>
    </row>
    <row r="8" spans="2:20" ht="48" customHeight="1">
      <c r="B8" s="49"/>
      <c r="C8" s="50" t="str">
        <f>C1</f>
        <v>2022년도</v>
      </c>
      <c r="D8" s="51"/>
      <c r="E8" s="51"/>
      <c r="F8" s="51"/>
      <c r="G8" s="51"/>
      <c r="H8" s="51"/>
      <c r="I8" s="52"/>
      <c r="J8" s="53"/>
      <c r="K8" s="40"/>
      <c r="L8" s="54"/>
      <c r="M8" s="55"/>
      <c r="N8" s="54"/>
      <c r="O8" s="54"/>
      <c r="P8" s="54"/>
      <c r="Q8" s="54"/>
      <c r="R8" s="54"/>
      <c r="S8" s="54"/>
      <c r="T8" s="56"/>
    </row>
    <row r="9" spans="2:20" ht="11.25" customHeight="1">
      <c r="B9" s="49"/>
      <c r="C9" s="51"/>
      <c r="D9" s="51"/>
      <c r="E9" s="51"/>
      <c r="F9" s="51"/>
      <c r="G9" s="51"/>
      <c r="H9" s="51"/>
      <c r="I9" s="52"/>
      <c r="J9" s="53"/>
      <c r="K9" s="40"/>
      <c r="L9" s="54"/>
      <c r="M9" s="55"/>
      <c r="N9" s="54"/>
      <c r="O9" s="54"/>
      <c r="P9" s="54"/>
      <c r="Q9" s="54"/>
      <c r="R9" s="54"/>
      <c r="S9" s="54"/>
      <c r="T9" s="56"/>
    </row>
    <row r="10" spans="2:20" ht="30" customHeight="1">
      <c r="B10" s="13"/>
      <c r="C10" s="62" t="str">
        <f>C2</f>
        <v xml:space="preserve">공 사 명 : </v>
      </c>
      <c r="D10" s="62"/>
      <c r="E10" s="62"/>
      <c r="F10" s="251" t="str">
        <f>F2</f>
        <v>와룡로(서대구KTX~이현아울렛)외 1개소 포장보수공사</v>
      </c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1"/>
      <c r="S10" s="251"/>
      <c r="T10" s="252"/>
    </row>
    <row r="11" spans="2:20" ht="30" customHeight="1">
      <c r="B11" s="13"/>
      <c r="C11" s="14"/>
      <c r="D11" s="14"/>
      <c r="E11" s="14"/>
      <c r="F11" s="14"/>
      <c r="G11" s="14"/>
      <c r="H11" s="14"/>
      <c r="I11" s="57"/>
      <c r="J11" s="57"/>
      <c r="K11" s="58"/>
      <c r="L11" s="57"/>
      <c r="M11" s="57"/>
      <c r="N11" s="57"/>
      <c r="O11" s="57"/>
      <c r="P11" s="57"/>
      <c r="Q11" s="57"/>
      <c r="R11" s="57"/>
      <c r="S11" s="57"/>
      <c r="T11" s="19"/>
    </row>
    <row r="12" spans="2:20" ht="30" customHeight="1">
      <c r="B12" s="13"/>
      <c r="C12" s="62" t="s">
        <v>32</v>
      </c>
      <c r="D12" s="62"/>
      <c r="E12" s="59" t="s">
        <v>250</v>
      </c>
      <c r="F12" s="139"/>
      <c r="G12" s="60"/>
      <c r="H12" s="61"/>
      <c r="I12" s="62"/>
      <c r="J12" s="62"/>
      <c r="K12" s="59"/>
      <c r="L12" s="59"/>
      <c r="M12" s="59"/>
      <c r="N12" s="59"/>
      <c r="O12" s="63"/>
      <c r="P12" s="63"/>
      <c r="Q12" s="64"/>
      <c r="R12" s="65"/>
      <c r="S12" s="65"/>
      <c r="T12" s="66"/>
    </row>
    <row r="13" spans="2:20" ht="30" customHeight="1">
      <c r="B13" s="13"/>
      <c r="C13" s="57"/>
      <c r="D13" s="57"/>
      <c r="E13" s="59" t="s">
        <v>252</v>
      </c>
      <c r="F13" s="140"/>
      <c r="G13" s="60"/>
      <c r="H13" s="60"/>
      <c r="I13" s="62"/>
      <c r="J13" s="62"/>
      <c r="K13" s="59"/>
      <c r="L13" s="68"/>
      <c r="M13" s="70"/>
      <c r="N13" s="70"/>
      <c r="O13" s="63"/>
      <c r="P13" s="63"/>
      <c r="Q13" s="64"/>
      <c r="R13" s="65"/>
      <c r="S13" s="65"/>
      <c r="T13" s="66"/>
    </row>
    <row r="14" spans="2:20" ht="30" customHeight="1">
      <c r="B14" s="13"/>
      <c r="C14" s="57"/>
      <c r="D14" s="57"/>
      <c r="E14" s="59" t="s">
        <v>253</v>
      </c>
      <c r="F14" s="59"/>
      <c r="G14" s="60"/>
      <c r="H14" s="60"/>
      <c r="I14" s="62"/>
      <c r="J14" s="69"/>
      <c r="K14" s="70"/>
      <c r="L14" s="68"/>
      <c r="M14" s="70"/>
      <c r="N14" s="70"/>
      <c r="O14" s="69"/>
      <c r="P14" s="253"/>
      <c r="Q14" s="254"/>
      <c r="R14" s="65"/>
      <c r="S14" s="65"/>
      <c r="T14" s="66"/>
    </row>
    <row r="15" spans="2:20" s="180" customFormat="1" ht="30" customHeight="1">
      <c r="B15" s="13"/>
      <c r="C15" s="57"/>
      <c r="D15" s="57"/>
      <c r="E15" s="59"/>
      <c r="F15" s="59"/>
      <c r="G15" s="60"/>
      <c r="H15" s="60"/>
      <c r="I15" s="62"/>
      <c r="J15" s="69"/>
      <c r="K15" s="70"/>
      <c r="L15" s="233"/>
      <c r="M15" s="70"/>
      <c r="N15" s="70"/>
      <c r="O15" s="69"/>
      <c r="P15" s="231"/>
      <c r="Q15" s="232"/>
      <c r="R15" s="65"/>
      <c r="S15" s="65"/>
      <c r="T15" s="66"/>
    </row>
    <row r="16" spans="2:20" ht="30" customHeight="1">
      <c r="B16" s="13"/>
      <c r="C16" s="14"/>
      <c r="D16" s="14"/>
      <c r="E16" s="59"/>
      <c r="F16" s="59"/>
      <c r="G16" s="14"/>
      <c r="H16" s="14"/>
      <c r="I16" s="57"/>
      <c r="J16" s="57"/>
      <c r="K16" s="67"/>
      <c r="L16" s="68"/>
      <c r="M16" s="255"/>
      <c r="N16" s="255"/>
      <c r="O16" s="71"/>
      <c r="P16" s="72"/>
      <c r="Q16" s="72"/>
      <c r="R16" s="73"/>
      <c r="S16" s="73"/>
      <c r="T16" s="74"/>
    </row>
    <row r="17" spans="2:24" ht="30" customHeight="1">
      <c r="B17" s="13"/>
      <c r="C17" s="14"/>
      <c r="D17" s="14"/>
      <c r="E17" s="59"/>
      <c r="F17" s="59"/>
      <c r="G17" s="14"/>
      <c r="H17" s="14"/>
      <c r="I17" s="57"/>
      <c r="J17" s="57"/>
      <c r="K17" s="67"/>
      <c r="L17" s="68"/>
      <c r="M17" s="255"/>
      <c r="N17" s="255"/>
      <c r="O17" s="71"/>
      <c r="P17" s="256"/>
      <c r="Q17" s="256"/>
      <c r="R17" s="75"/>
      <c r="S17" s="73"/>
      <c r="T17" s="74"/>
    </row>
    <row r="18" spans="2:24" ht="30" customHeight="1">
      <c r="B18" s="13"/>
      <c r="C18" s="14"/>
      <c r="D18" s="14"/>
      <c r="E18" s="14"/>
      <c r="F18" s="59"/>
      <c r="G18" s="14"/>
      <c r="H18" s="14"/>
      <c r="I18" s="57"/>
      <c r="J18" s="57"/>
      <c r="K18" s="67"/>
      <c r="L18" s="68"/>
      <c r="M18" s="255"/>
      <c r="N18" s="255"/>
      <c r="O18" s="71"/>
      <c r="P18" s="256"/>
      <c r="Q18" s="256"/>
      <c r="R18" s="75"/>
      <c r="S18" s="73"/>
      <c r="T18" s="74"/>
    </row>
    <row r="19" spans="2:24" ht="6" customHeight="1">
      <c r="B19" s="13"/>
      <c r="C19" s="14"/>
      <c r="D19" s="14"/>
      <c r="E19" s="14"/>
      <c r="F19" s="14"/>
      <c r="G19" s="14"/>
      <c r="H19" s="14"/>
      <c r="I19" s="76"/>
      <c r="J19" s="77"/>
      <c r="K19" s="249"/>
      <c r="L19" s="249"/>
      <c r="M19" s="249"/>
      <c r="N19" s="249"/>
      <c r="O19" s="250"/>
      <c r="P19" s="250"/>
      <c r="Q19" s="250"/>
      <c r="R19" s="73"/>
      <c r="S19" s="73"/>
      <c r="T19" s="74"/>
    </row>
    <row r="20" spans="2:24" ht="35.1" customHeight="1">
      <c r="B20" s="13"/>
      <c r="C20" s="259" t="s">
        <v>33</v>
      </c>
      <c r="D20" s="259"/>
      <c r="E20" s="259"/>
      <c r="F20" s="260">
        <v>0</v>
      </c>
      <c r="G20" s="260"/>
      <c r="H20" s="260"/>
      <c r="I20" s="260"/>
      <c r="J20" s="261" t="str">
        <f>"(금"&amp;NUMBERSTRING(F20,1)&amp;"원)"</f>
        <v>(금영원)</v>
      </c>
      <c r="K20" s="261"/>
      <c r="L20" s="261"/>
      <c r="M20" s="261"/>
      <c r="N20" s="261"/>
      <c r="O20" s="261"/>
      <c r="P20" s="261"/>
      <c r="Q20" s="261"/>
      <c r="R20" s="78"/>
      <c r="S20" s="78"/>
      <c r="T20" s="19"/>
    </row>
    <row r="21" spans="2:24" ht="13.5" customHeight="1">
      <c r="B21" s="13"/>
      <c r="C21" s="14"/>
      <c r="D21" s="14"/>
      <c r="E21" s="14"/>
      <c r="F21" s="60"/>
      <c r="G21" s="60"/>
      <c r="H21" s="60"/>
      <c r="I21" s="62"/>
      <c r="J21" s="62"/>
      <c r="K21" s="79"/>
      <c r="L21" s="79"/>
      <c r="M21" s="79"/>
      <c r="N21" s="79"/>
      <c r="O21" s="80"/>
      <c r="P21" s="80"/>
      <c r="Q21" s="81"/>
      <c r="R21" s="78"/>
      <c r="S21" s="78"/>
      <c r="T21" s="19"/>
    </row>
    <row r="22" spans="2:24" ht="35.1" customHeight="1">
      <c r="B22" s="82"/>
      <c r="C22" s="60"/>
      <c r="D22" s="60"/>
      <c r="E22" s="60"/>
      <c r="F22" s="257" t="s">
        <v>34</v>
      </c>
      <c r="G22" s="257"/>
      <c r="H22" s="257"/>
      <c r="I22" s="258">
        <v>0</v>
      </c>
      <c r="J22" s="258"/>
      <c r="K22" s="258"/>
      <c r="L22" s="258"/>
      <c r="M22" s="258"/>
      <c r="N22" s="258"/>
      <c r="O22" s="258"/>
      <c r="P22" s="258"/>
      <c r="Q22" s="258"/>
      <c r="R22" s="83"/>
      <c r="S22" s="84"/>
      <c r="T22" s="85"/>
      <c r="X22" s="235"/>
    </row>
    <row r="23" spans="2:24" ht="34.5" customHeight="1">
      <c r="B23" s="86"/>
      <c r="C23" s="87"/>
      <c r="D23" s="87"/>
      <c r="E23" s="87"/>
      <c r="F23" s="257" t="s">
        <v>35</v>
      </c>
      <c r="G23" s="257"/>
      <c r="H23" s="257"/>
      <c r="I23" s="258">
        <v>0</v>
      </c>
      <c r="J23" s="258"/>
      <c r="K23" s="258"/>
      <c r="L23" s="258"/>
      <c r="M23" s="258"/>
      <c r="N23" s="258"/>
      <c r="O23" s="258"/>
      <c r="P23" s="258"/>
      <c r="Q23" s="258"/>
      <c r="R23" s="46"/>
      <c r="S23" s="88"/>
      <c r="T23" s="89"/>
    </row>
    <row r="24" spans="2:24" ht="19.5" thickBot="1">
      <c r="B24" s="90"/>
      <c r="C24" s="91"/>
      <c r="D24" s="91"/>
      <c r="E24" s="91"/>
      <c r="F24" s="91"/>
      <c r="G24" s="91"/>
      <c r="H24" s="91"/>
      <c r="I24" s="92"/>
      <c r="J24" s="93"/>
      <c r="K24" s="94"/>
      <c r="L24" s="95"/>
      <c r="M24" s="96"/>
      <c r="N24" s="97"/>
      <c r="O24" s="98"/>
      <c r="P24" s="98"/>
      <c r="Q24" s="99"/>
      <c r="R24" s="99"/>
      <c r="S24" s="95"/>
      <c r="T24" s="100"/>
    </row>
  </sheetData>
  <mergeCells count="24"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C2:E2"/>
    <mergeCell ref="F2:T2"/>
    <mergeCell ref="B5:T5"/>
    <mergeCell ref="C6:D6"/>
    <mergeCell ref="F6:G6"/>
    <mergeCell ref="I6:J6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8"/>
  <sheetViews>
    <sheetView view="pageBreakPreview" zoomScale="85" zoomScaleSheetLayoutView="85" workbookViewId="0">
      <selection activeCell="V5" sqref="V5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180" customFormat="1" ht="30.75" customHeight="1" thickBot="1">
      <c r="A1" s="268" t="s">
        <v>139</v>
      </c>
      <c r="B1" s="268"/>
      <c r="C1" s="268"/>
      <c r="D1" s="268"/>
      <c r="E1" s="268"/>
      <c r="F1" s="268"/>
      <c r="G1" s="268"/>
      <c r="H1" s="268"/>
      <c r="I1" s="268"/>
      <c r="J1" s="268"/>
    </row>
    <row r="2" spans="1:10" s="176" customFormat="1" ht="20.100000000000001" customHeight="1">
      <c r="A2" s="262" t="s">
        <v>140</v>
      </c>
      <c r="B2" s="263"/>
      <c r="C2" s="264" t="s">
        <v>251</v>
      </c>
      <c r="D2" s="265"/>
      <c r="E2" s="265"/>
      <c r="F2" s="265"/>
      <c r="G2" s="265"/>
      <c r="H2" s="265"/>
      <c r="I2" s="265"/>
      <c r="J2" s="266"/>
    </row>
    <row r="3" spans="1:10" s="180" customFormat="1" ht="12" customHeight="1">
      <c r="A3" s="169"/>
      <c r="B3" s="182"/>
      <c r="C3" s="175"/>
      <c r="D3" s="175"/>
      <c r="E3" s="175"/>
      <c r="F3" s="175"/>
      <c r="G3" s="175"/>
      <c r="H3" s="175"/>
      <c r="I3" s="175"/>
      <c r="J3" s="170"/>
    </row>
    <row r="4" spans="1:10" s="180" customFormat="1" ht="57" customHeight="1">
      <c r="A4" s="169"/>
      <c r="B4" s="267"/>
      <c r="C4" s="267"/>
      <c r="D4" s="267"/>
      <c r="E4" s="267"/>
      <c r="F4" s="267"/>
      <c r="G4" s="267"/>
      <c r="H4" s="267"/>
      <c r="I4" s="267"/>
      <c r="J4" s="170"/>
    </row>
    <row r="5" spans="1:10" s="180" customFormat="1" ht="57" customHeight="1">
      <c r="A5" s="169"/>
      <c r="B5" s="267"/>
      <c r="C5" s="267"/>
      <c r="D5" s="267"/>
      <c r="E5" s="267"/>
      <c r="F5" s="267"/>
      <c r="G5" s="267"/>
      <c r="H5" s="267"/>
      <c r="I5" s="267"/>
      <c r="J5" s="170"/>
    </row>
    <row r="6" spans="1:10" s="180" customFormat="1" ht="57" customHeight="1">
      <c r="A6" s="169"/>
      <c r="B6" s="267"/>
      <c r="C6" s="267"/>
      <c r="D6" s="267"/>
      <c r="E6" s="267"/>
      <c r="F6" s="267"/>
      <c r="G6" s="267"/>
      <c r="H6" s="267"/>
      <c r="I6" s="267"/>
      <c r="J6" s="170"/>
    </row>
    <row r="7" spans="1:10" s="180" customFormat="1" ht="57" customHeight="1">
      <c r="A7" s="169"/>
      <c r="B7" s="267"/>
      <c r="C7" s="267"/>
      <c r="D7" s="267"/>
      <c r="E7" s="267"/>
      <c r="F7" s="267"/>
      <c r="G7" s="267"/>
      <c r="H7" s="267"/>
      <c r="I7" s="267"/>
      <c r="J7" s="170"/>
    </row>
    <row r="8" spans="1:10" s="180" customFormat="1" ht="57" customHeight="1">
      <c r="A8" s="169"/>
      <c r="B8" s="267"/>
      <c r="C8" s="267"/>
      <c r="D8" s="267"/>
      <c r="E8" s="267"/>
      <c r="F8" s="267"/>
      <c r="G8" s="267"/>
      <c r="H8" s="267"/>
      <c r="I8" s="267"/>
      <c r="J8" s="170"/>
    </row>
    <row r="9" spans="1:10" s="180" customFormat="1" ht="57" customHeight="1">
      <c r="A9" s="169"/>
      <c r="B9" s="267"/>
      <c r="C9" s="267"/>
      <c r="D9" s="267"/>
      <c r="E9" s="267"/>
      <c r="F9" s="267"/>
      <c r="G9" s="267"/>
      <c r="H9" s="267"/>
      <c r="I9" s="267"/>
      <c r="J9" s="170"/>
    </row>
    <row r="10" spans="1:10" s="180" customFormat="1" ht="57" customHeight="1">
      <c r="A10" s="169"/>
      <c r="B10" s="267"/>
      <c r="C10" s="267"/>
      <c r="D10" s="267"/>
      <c r="E10" s="267"/>
      <c r="F10" s="267"/>
      <c r="G10" s="267"/>
      <c r="H10" s="267"/>
      <c r="I10" s="267"/>
      <c r="J10" s="170"/>
    </row>
    <row r="11" spans="1:10" s="180" customFormat="1" ht="57" customHeight="1">
      <c r="A11" s="169"/>
      <c r="B11" s="267"/>
      <c r="C11" s="267"/>
      <c r="D11" s="267"/>
      <c r="E11" s="267"/>
      <c r="F11" s="267"/>
      <c r="G11" s="267"/>
      <c r="H11" s="267"/>
      <c r="I11" s="267"/>
      <c r="J11" s="170"/>
    </row>
    <row r="12" spans="1:10" s="180" customFormat="1" ht="12" customHeight="1" thickBot="1">
      <c r="A12" s="171"/>
      <c r="B12" s="172"/>
      <c r="C12" s="172"/>
      <c r="D12" s="172"/>
      <c r="E12" s="172"/>
      <c r="F12" s="172"/>
      <c r="G12" s="172"/>
      <c r="H12" s="172"/>
      <c r="I12" s="172"/>
      <c r="J12" s="173"/>
    </row>
    <row r="13" spans="1:10" ht="30.75" customHeight="1" thickBot="1">
      <c r="A13" s="268" t="s">
        <v>139</v>
      </c>
      <c r="B13" s="268"/>
      <c r="C13" s="268"/>
      <c r="D13" s="268"/>
      <c r="E13" s="268"/>
      <c r="F13" s="268"/>
      <c r="G13" s="268"/>
      <c r="H13" s="268"/>
      <c r="I13" s="268"/>
      <c r="J13" s="268"/>
    </row>
    <row r="14" spans="1:10" s="176" customFormat="1" ht="20.100000000000001" customHeight="1">
      <c r="A14" s="262" t="s">
        <v>140</v>
      </c>
      <c r="B14" s="263"/>
      <c r="C14" s="264" t="s">
        <v>248</v>
      </c>
      <c r="D14" s="265"/>
      <c r="E14" s="265"/>
      <c r="F14" s="265"/>
      <c r="G14" s="265"/>
      <c r="H14" s="265"/>
      <c r="I14" s="265"/>
      <c r="J14" s="266"/>
    </row>
    <row r="15" spans="1:10" ht="12" customHeight="1">
      <c r="A15" s="169"/>
      <c r="B15" s="174"/>
      <c r="C15" s="175"/>
      <c r="D15" s="175"/>
      <c r="E15" s="175"/>
      <c r="F15" s="175"/>
      <c r="G15" s="175"/>
      <c r="H15" s="175"/>
      <c r="I15" s="175"/>
      <c r="J15" s="170"/>
    </row>
    <row r="16" spans="1:10" ht="57" customHeight="1">
      <c r="A16" s="169"/>
      <c r="B16" s="267"/>
      <c r="C16" s="267"/>
      <c r="D16" s="267"/>
      <c r="E16" s="267"/>
      <c r="F16" s="267"/>
      <c r="G16" s="267"/>
      <c r="H16" s="267"/>
      <c r="I16" s="267"/>
      <c r="J16" s="170"/>
    </row>
    <row r="17" spans="1:10" ht="57" customHeight="1">
      <c r="A17" s="169"/>
      <c r="B17" s="267"/>
      <c r="C17" s="267"/>
      <c r="D17" s="267"/>
      <c r="E17" s="267"/>
      <c r="F17" s="267"/>
      <c r="G17" s="267"/>
      <c r="H17" s="267"/>
      <c r="I17" s="267"/>
      <c r="J17" s="170"/>
    </row>
    <row r="18" spans="1:10" ht="57" customHeight="1">
      <c r="A18" s="169"/>
      <c r="B18" s="267"/>
      <c r="C18" s="267"/>
      <c r="D18" s="267"/>
      <c r="E18" s="267"/>
      <c r="F18" s="267"/>
      <c r="G18" s="267"/>
      <c r="H18" s="267"/>
      <c r="I18" s="267"/>
      <c r="J18" s="170"/>
    </row>
    <row r="19" spans="1:10" ht="57" customHeight="1">
      <c r="A19" s="169"/>
      <c r="B19" s="267"/>
      <c r="C19" s="267"/>
      <c r="D19" s="267"/>
      <c r="E19" s="267"/>
      <c r="F19" s="267"/>
      <c r="G19" s="267"/>
      <c r="H19" s="267"/>
      <c r="I19" s="267"/>
      <c r="J19" s="170"/>
    </row>
    <row r="20" spans="1:10" ht="57" customHeight="1">
      <c r="A20" s="169"/>
      <c r="B20" s="267"/>
      <c r="C20" s="267"/>
      <c r="D20" s="267"/>
      <c r="E20" s="267"/>
      <c r="F20" s="267"/>
      <c r="G20" s="267"/>
      <c r="H20" s="267"/>
      <c r="I20" s="267"/>
      <c r="J20" s="170"/>
    </row>
    <row r="21" spans="1:10" ht="57" customHeight="1">
      <c r="A21" s="169"/>
      <c r="B21" s="267"/>
      <c r="C21" s="267"/>
      <c r="D21" s="267"/>
      <c r="E21" s="267"/>
      <c r="F21" s="267"/>
      <c r="G21" s="267"/>
      <c r="H21" s="267"/>
      <c r="I21" s="267"/>
      <c r="J21" s="170"/>
    </row>
    <row r="22" spans="1:10" ht="57" customHeight="1">
      <c r="A22" s="169"/>
      <c r="B22" s="267"/>
      <c r="C22" s="267"/>
      <c r="D22" s="267"/>
      <c r="E22" s="267"/>
      <c r="F22" s="267"/>
      <c r="G22" s="267"/>
      <c r="H22" s="267"/>
      <c r="I22" s="267"/>
      <c r="J22" s="170"/>
    </row>
    <row r="23" spans="1:10" ht="57" customHeight="1">
      <c r="A23" s="169"/>
      <c r="B23" s="267"/>
      <c r="C23" s="267"/>
      <c r="D23" s="267"/>
      <c r="E23" s="267"/>
      <c r="F23" s="267"/>
      <c r="G23" s="267"/>
      <c r="H23" s="267"/>
      <c r="I23" s="267"/>
      <c r="J23" s="170"/>
    </row>
    <row r="24" spans="1:10" ht="12" customHeight="1" thickBot="1">
      <c r="A24" s="171"/>
      <c r="B24" s="172"/>
      <c r="C24" s="172"/>
      <c r="D24" s="172"/>
      <c r="E24" s="172"/>
      <c r="F24" s="172"/>
      <c r="G24" s="172"/>
      <c r="H24" s="172"/>
      <c r="I24" s="172"/>
      <c r="J24" s="173"/>
    </row>
    <row r="25" spans="1:10" s="180" customFormat="1" ht="30.75" customHeight="1" thickBot="1">
      <c r="A25" s="268" t="s">
        <v>139</v>
      </c>
      <c r="B25" s="268"/>
      <c r="C25" s="268"/>
      <c r="D25" s="268"/>
      <c r="E25" s="268"/>
      <c r="F25" s="268"/>
      <c r="G25" s="268"/>
      <c r="H25" s="268"/>
      <c r="I25" s="268"/>
      <c r="J25" s="268"/>
    </row>
    <row r="26" spans="1:10" s="176" customFormat="1" ht="20.100000000000001" customHeight="1">
      <c r="A26" s="262" t="s">
        <v>140</v>
      </c>
      <c r="B26" s="263"/>
      <c r="C26" s="264"/>
      <c r="D26" s="265"/>
      <c r="E26" s="265"/>
      <c r="F26" s="265"/>
      <c r="G26" s="265"/>
      <c r="H26" s="265"/>
      <c r="I26" s="265"/>
      <c r="J26" s="266"/>
    </row>
    <row r="27" spans="1:10" s="180" customFormat="1" ht="12" customHeight="1">
      <c r="A27" s="169"/>
      <c r="B27" s="234"/>
      <c r="C27" s="175"/>
      <c r="D27" s="175"/>
      <c r="E27" s="175"/>
      <c r="F27" s="175"/>
      <c r="G27" s="175"/>
      <c r="H27" s="175"/>
      <c r="I27" s="175"/>
      <c r="J27" s="170"/>
    </row>
    <row r="28" spans="1:10" s="180" customFormat="1" ht="57" customHeight="1">
      <c r="A28" s="169"/>
      <c r="B28" s="267"/>
      <c r="C28" s="267"/>
      <c r="D28" s="267"/>
      <c r="E28" s="267"/>
      <c r="F28" s="267"/>
      <c r="G28" s="267"/>
      <c r="H28" s="267"/>
      <c r="I28" s="267"/>
      <c r="J28" s="170"/>
    </row>
    <row r="29" spans="1:10" s="180" customFormat="1" ht="57" customHeight="1">
      <c r="A29" s="169"/>
      <c r="B29" s="267"/>
      <c r="C29" s="267"/>
      <c r="D29" s="267"/>
      <c r="E29" s="267"/>
      <c r="F29" s="267"/>
      <c r="G29" s="267"/>
      <c r="H29" s="267"/>
      <c r="I29" s="267"/>
      <c r="J29" s="170"/>
    </row>
    <row r="30" spans="1:10" s="180" customFormat="1" ht="57" customHeight="1">
      <c r="A30" s="169"/>
      <c r="B30" s="267"/>
      <c r="C30" s="267"/>
      <c r="D30" s="267"/>
      <c r="E30" s="267"/>
      <c r="F30" s="267"/>
      <c r="G30" s="267"/>
      <c r="H30" s="267"/>
      <c r="I30" s="267"/>
      <c r="J30" s="170"/>
    </row>
    <row r="31" spans="1:10" s="180" customFormat="1" ht="57" customHeight="1">
      <c r="A31" s="169"/>
      <c r="B31" s="267"/>
      <c r="C31" s="267"/>
      <c r="D31" s="267"/>
      <c r="E31" s="267"/>
      <c r="F31" s="267"/>
      <c r="G31" s="267"/>
      <c r="H31" s="267"/>
      <c r="I31" s="267"/>
      <c r="J31" s="170"/>
    </row>
    <row r="32" spans="1:10" s="180" customFormat="1" ht="57" customHeight="1">
      <c r="A32" s="169"/>
      <c r="B32" s="267"/>
      <c r="C32" s="267"/>
      <c r="D32" s="267"/>
      <c r="E32" s="267"/>
      <c r="F32" s="267"/>
      <c r="G32" s="267"/>
      <c r="H32" s="267"/>
      <c r="I32" s="267"/>
      <c r="J32" s="170"/>
    </row>
    <row r="33" spans="1:10" s="180" customFormat="1" ht="57" customHeight="1">
      <c r="A33" s="169"/>
      <c r="B33" s="267"/>
      <c r="C33" s="267"/>
      <c r="D33" s="267"/>
      <c r="E33" s="267"/>
      <c r="F33" s="267"/>
      <c r="G33" s="267"/>
      <c r="H33" s="267"/>
      <c r="I33" s="267"/>
      <c r="J33" s="170"/>
    </row>
    <row r="34" spans="1:10" s="180" customFormat="1" ht="57" customHeight="1">
      <c r="A34" s="169"/>
      <c r="B34" s="267"/>
      <c r="C34" s="267"/>
      <c r="D34" s="267"/>
      <c r="E34" s="267"/>
      <c r="F34" s="267"/>
      <c r="G34" s="267"/>
      <c r="H34" s="267"/>
      <c r="I34" s="267"/>
      <c r="J34" s="170"/>
    </row>
    <row r="35" spans="1:10" s="180" customFormat="1" ht="57" customHeight="1">
      <c r="A35" s="169"/>
      <c r="B35" s="267"/>
      <c r="C35" s="267"/>
      <c r="D35" s="267"/>
      <c r="E35" s="267"/>
      <c r="F35" s="267"/>
      <c r="G35" s="267"/>
      <c r="H35" s="267"/>
      <c r="I35" s="267"/>
      <c r="J35" s="170"/>
    </row>
    <row r="36" spans="1:10" s="180" customFormat="1" ht="12" customHeight="1" thickBot="1">
      <c r="A36" s="171"/>
      <c r="B36" s="172"/>
      <c r="C36" s="172"/>
      <c r="D36" s="172"/>
      <c r="E36" s="172"/>
      <c r="F36" s="172"/>
      <c r="G36" s="172"/>
      <c r="H36" s="172"/>
      <c r="I36" s="172"/>
      <c r="J36" s="173"/>
    </row>
    <row r="37" spans="1:10" s="180" customFormat="1" ht="30.75" customHeight="1" thickBot="1">
      <c r="A37" s="268" t="s">
        <v>139</v>
      </c>
      <c r="B37" s="268"/>
      <c r="C37" s="268"/>
      <c r="D37" s="268"/>
      <c r="E37" s="268"/>
      <c r="F37" s="268"/>
      <c r="G37" s="268"/>
      <c r="H37" s="268"/>
      <c r="I37" s="268"/>
      <c r="J37" s="268"/>
    </row>
    <row r="38" spans="1:10" s="176" customFormat="1" ht="20.100000000000001" customHeight="1">
      <c r="A38" s="262" t="s">
        <v>140</v>
      </c>
      <c r="B38" s="263"/>
      <c r="C38" s="264"/>
      <c r="D38" s="265"/>
      <c r="E38" s="265"/>
      <c r="F38" s="265"/>
      <c r="G38" s="265"/>
      <c r="H38" s="265"/>
      <c r="I38" s="265"/>
      <c r="J38" s="266"/>
    </row>
    <row r="39" spans="1:10" s="180" customFormat="1" ht="12" customHeight="1">
      <c r="A39" s="169"/>
      <c r="B39" s="234"/>
      <c r="C39" s="175"/>
      <c r="D39" s="175"/>
      <c r="E39" s="175"/>
      <c r="F39" s="175"/>
      <c r="G39" s="175"/>
      <c r="H39" s="175"/>
      <c r="I39" s="175"/>
      <c r="J39" s="170"/>
    </row>
    <row r="40" spans="1:10" s="180" customFormat="1" ht="57" customHeight="1">
      <c r="A40" s="169"/>
      <c r="B40" s="267"/>
      <c r="C40" s="267"/>
      <c r="D40" s="267"/>
      <c r="E40" s="267"/>
      <c r="F40" s="267"/>
      <c r="G40" s="267"/>
      <c r="H40" s="267"/>
      <c r="I40" s="267"/>
      <c r="J40" s="170"/>
    </row>
    <row r="41" spans="1:10" s="180" customFormat="1" ht="57" customHeight="1">
      <c r="A41" s="169"/>
      <c r="B41" s="267"/>
      <c r="C41" s="267"/>
      <c r="D41" s="267"/>
      <c r="E41" s="267"/>
      <c r="F41" s="267"/>
      <c r="G41" s="267"/>
      <c r="H41" s="267"/>
      <c r="I41" s="267"/>
      <c r="J41" s="170"/>
    </row>
    <row r="42" spans="1:10" s="180" customFormat="1" ht="57" customHeight="1">
      <c r="A42" s="169"/>
      <c r="B42" s="267"/>
      <c r="C42" s="267"/>
      <c r="D42" s="267"/>
      <c r="E42" s="267"/>
      <c r="F42" s="267"/>
      <c r="G42" s="267"/>
      <c r="H42" s="267"/>
      <c r="I42" s="267"/>
      <c r="J42" s="170"/>
    </row>
    <row r="43" spans="1:10" s="180" customFormat="1" ht="57" customHeight="1">
      <c r="A43" s="169"/>
      <c r="B43" s="267"/>
      <c r="C43" s="267"/>
      <c r="D43" s="267"/>
      <c r="E43" s="267"/>
      <c r="F43" s="267"/>
      <c r="G43" s="267"/>
      <c r="H43" s="267"/>
      <c r="I43" s="267"/>
      <c r="J43" s="170"/>
    </row>
    <row r="44" spans="1:10" s="180" customFormat="1" ht="57" customHeight="1">
      <c r="A44" s="169"/>
      <c r="B44" s="267"/>
      <c r="C44" s="267"/>
      <c r="D44" s="267"/>
      <c r="E44" s="267"/>
      <c r="F44" s="267"/>
      <c r="G44" s="267"/>
      <c r="H44" s="267"/>
      <c r="I44" s="267"/>
      <c r="J44" s="170"/>
    </row>
    <row r="45" spans="1:10" s="180" customFormat="1" ht="57" customHeight="1">
      <c r="A45" s="169"/>
      <c r="B45" s="267"/>
      <c r="C45" s="267"/>
      <c r="D45" s="267"/>
      <c r="E45" s="267"/>
      <c r="F45" s="267"/>
      <c r="G45" s="267"/>
      <c r="H45" s="267"/>
      <c r="I45" s="267"/>
      <c r="J45" s="170"/>
    </row>
    <row r="46" spans="1:10" s="180" customFormat="1" ht="57" customHeight="1">
      <c r="A46" s="169"/>
      <c r="B46" s="267"/>
      <c r="C46" s="267"/>
      <c r="D46" s="267"/>
      <c r="E46" s="267"/>
      <c r="F46" s="267"/>
      <c r="G46" s="267"/>
      <c r="H46" s="267"/>
      <c r="I46" s="267"/>
      <c r="J46" s="170"/>
    </row>
    <row r="47" spans="1:10" s="180" customFormat="1" ht="57" customHeight="1">
      <c r="A47" s="169"/>
      <c r="B47" s="267"/>
      <c r="C47" s="267"/>
      <c r="D47" s="267"/>
      <c r="E47" s="267"/>
      <c r="F47" s="267"/>
      <c r="G47" s="267"/>
      <c r="H47" s="267"/>
      <c r="I47" s="267"/>
      <c r="J47" s="170"/>
    </row>
    <row r="48" spans="1:10" s="180" customFormat="1" ht="12" customHeight="1" thickBot="1">
      <c r="A48" s="171"/>
      <c r="B48" s="172"/>
      <c r="C48" s="172"/>
      <c r="D48" s="172"/>
      <c r="E48" s="172"/>
      <c r="F48" s="172"/>
      <c r="G48" s="172"/>
      <c r="H48" s="172"/>
      <c r="I48" s="172"/>
      <c r="J48" s="173"/>
    </row>
  </sheetData>
  <mergeCells count="16">
    <mergeCell ref="B16:I23"/>
    <mergeCell ref="A14:B14"/>
    <mergeCell ref="A1:J1"/>
    <mergeCell ref="A2:B2"/>
    <mergeCell ref="C2:J2"/>
    <mergeCell ref="B4:I11"/>
    <mergeCell ref="C14:J14"/>
    <mergeCell ref="A13:J13"/>
    <mergeCell ref="A38:B38"/>
    <mergeCell ref="C38:J38"/>
    <mergeCell ref="B40:I47"/>
    <mergeCell ref="A25:J25"/>
    <mergeCell ref="A26:B26"/>
    <mergeCell ref="C26:J26"/>
    <mergeCell ref="B28:I35"/>
    <mergeCell ref="A37:J37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rowBreaks count="3" manualBreakCount="3">
    <brk id="12" max="16383" man="1"/>
    <brk id="24" max="16383" man="1"/>
    <brk id="3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4"/>
  <sheetViews>
    <sheetView view="pageBreakPreview" topLeftCell="A11" zoomScale="115" zoomScaleSheetLayoutView="115" workbookViewId="0">
      <selection activeCell="H32" sqref="H32"/>
    </sheetView>
  </sheetViews>
  <sheetFormatPr defaultRowHeight="13.5"/>
  <cols>
    <col min="1" max="1" width="0.5546875" style="101" customWidth="1"/>
    <col min="2" max="3" width="2.77734375" style="101" customWidth="1"/>
    <col min="4" max="4" width="22.88671875" style="101" bestFit="1" customWidth="1"/>
    <col min="5" max="5" width="3.6640625" style="3" customWidth="1"/>
    <col min="6" max="6" width="10.88671875" style="137" bestFit="1" customWidth="1"/>
    <col min="7" max="7" width="5.33203125" style="114" bestFit="1" customWidth="1"/>
    <col min="8" max="8" width="27.6640625" style="101" customWidth="1"/>
    <col min="9" max="9" width="9.5546875" style="101" bestFit="1" customWidth="1"/>
    <col min="10" max="10" width="10.5546875" style="101" bestFit="1" customWidth="1"/>
    <col min="11" max="256" width="8.88671875" style="101"/>
    <col min="257" max="257" width="0.5546875" style="101" customWidth="1"/>
    <col min="258" max="259" width="2.109375" style="101" customWidth="1"/>
    <col min="260" max="260" width="15" style="101" customWidth="1"/>
    <col min="261" max="261" width="3.6640625" style="101" customWidth="1"/>
    <col min="262" max="262" width="12" style="101" customWidth="1"/>
    <col min="263" max="263" width="4.21875" style="101" customWidth="1"/>
    <col min="264" max="264" width="27.6640625" style="101" customWidth="1"/>
    <col min="265" max="512" width="8.88671875" style="101"/>
    <col min="513" max="513" width="0.5546875" style="101" customWidth="1"/>
    <col min="514" max="515" width="2.109375" style="101" customWidth="1"/>
    <col min="516" max="516" width="15" style="101" customWidth="1"/>
    <col min="517" max="517" width="3.6640625" style="101" customWidth="1"/>
    <col min="518" max="518" width="12" style="101" customWidth="1"/>
    <col min="519" max="519" width="4.21875" style="101" customWidth="1"/>
    <col min="520" max="520" width="27.6640625" style="101" customWidth="1"/>
    <col min="521" max="768" width="8.88671875" style="101"/>
    <col min="769" max="769" width="0.5546875" style="101" customWidth="1"/>
    <col min="770" max="771" width="2.109375" style="101" customWidth="1"/>
    <col min="772" max="772" width="15" style="101" customWidth="1"/>
    <col min="773" max="773" width="3.6640625" style="101" customWidth="1"/>
    <col min="774" max="774" width="12" style="101" customWidth="1"/>
    <col min="775" max="775" width="4.21875" style="101" customWidth="1"/>
    <col min="776" max="776" width="27.6640625" style="101" customWidth="1"/>
    <col min="777" max="1024" width="8.88671875" style="101"/>
    <col min="1025" max="1025" width="0.5546875" style="101" customWidth="1"/>
    <col min="1026" max="1027" width="2.109375" style="101" customWidth="1"/>
    <col min="1028" max="1028" width="15" style="101" customWidth="1"/>
    <col min="1029" max="1029" width="3.6640625" style="101" customWidth="1"/>
    <col min="1030" max="1030" width="12" style="101" customWidth="1"/>
    <col min="1031" max="1031" width="4.21875" style="101" customWidth="1"/>
    <col min="1032" max="1032" width="27.6640625" style="101" customWidth="1"/>
    <col min="1033" max="1280" width="8.88671875" style="101"/>
    <col min="1281" max="1281" width="0.5546875" style="101" customWidth="1"/>
    <col min="1282" max="1283" width="2.109375" style="101" customWidth="1"/>
    <col min="1284" max="1284" width="15" style="101" customWidth="1"/>
    <col min="1285" max="1285" width="3.6640625" style="101" customWidth="1"/>
    <col min="1286" max="1286" width="12" style="101" customWidth="1"/>
    <col min="1287" max="1287" width="4.21875" style="101" customWidth="1"/>
    <col min="1288" max="1288" width="27.6640625" style="101" customWidth="1"/>
    <col min="1289" max="1536" width="8.88671875" style="101"/>
    <col min="1537" max="1537" width="0.5546875" style="101" customWidth="1"/>
    <col min="1538" max="1539" width="2.109375" style="101" customWidth="1"/>
    <col min="1540" max="1540" width="15" style="101" customWidth="1"/>
    <col min="1541" max="1541" width="3.6640625" style="101" customWidth="1"/>
    <col min="1542" max="1542" width="12" style="101" customWidth="1"/>
    <col min="1543" max="1543" width="4.21875" style="101" customWidth="1"/>
    <col min="1544" max="1544" width="27.6640625" style="101" customWidth="1"/>
    <col min="1545" max="1792" width="8.88671875" style="101"/>
    <col min="1793" max="1793" width="0.5546875" style="101" customWidth="1"/>
    <col min="1794" max="1795" width="2.109375" style="101" customWidth="1"/>
    <col min="1796" max="1796" width="15" style="101" customWidth="1"/>
    <col min="1797" max="1797" width="3.6640625" style="101" customWidth="1"/>
    <col min="1798" max="1798" width="12" style="101" customWidth="1"/>
    <col min="1799" max="1799" width="4.21875" style="101" customWidth="1"/>
    <col min="1800" max="1800" width="27.6640625" style="101" customWidth="1"/>
    <col min="1801" max="2048" width="8.88671875" style="101"/>
    <col min="2049" max="2049" width="0.5546875" style="101" customWidth="1"/>
    <col min="2050" max="2051" width="2.109375" style="101" customWidth="1"/>
    <col min="2052" max="2052" width="15" style="101" customWidth="1"/>
    <col min="2053" max="2053" width="3.6640625" style="101" customWidth="1"/>
    <col min="2054" max="2054" width="12" style="101" customWidth="1"/>
    <col min="2055" max="2055" width="4.21875" style="101" customWidth="1"/>
    <col min="2056" max="2056" width="27.6640625" style="101" customWidth="1"/>
    <col min="2057" max="2304" width="8.88671875" style="101"/>
    <col min="2305" max="2305" width="0.5546875" style="101" customWidth="1"/>
    <col min="2306" max="2307" width="2.109375" style="101" customWidth="1"/>
    <col min="2308" max="2308" width="15" style="101" customWidth="1"/>
    <col min="2309" max="2309" width="3.6640625" style="101" customWidth="1"/>
    <col min="2310" max="2310" width="12" style="101" customWidth="1"/>
    <col min="2311" max="2311" width="4.21875" style="101" customWidth="1"/>
    <col min="2312" max="2312" width="27.6640625" style="101" customWidth="1"/>
    <col min="2313" max="2560" width="8.88671875" style="101"/>
    <col min="2561" max="2561" width="0.5546875" style="101" customWidth="1"/>
    <col min="2562" max="2563" width="2.109375" style="101" customWidth="1"/>
    <col min="2564" max="2564" width="15" style="101" customWidth="1"/>
    <col min="2565" max="2565" width="3.6640625" style="101" customWidth="1"/>
    <col min="2566" max="2566" width="12" style="101" customWidth="1"/>
    <col min="2567" max="2567" width="4.21875" style="101" customWidth="1"/>
    <col min="2568" max="2568" width="27.6640625" style="101" customWidth="1"/>
    <col min="2569" max="2816" width="8.88671875" style="101"/>
    <col min="2817" max="2817" width="0.5546875" style="101" customWidth="1"/>
    <col min="2818" max="2819" width="2.109375" style="101" customWidth="1"/>
    <col min="2820" max="2820" width="15" style="101" customWidth="1"/>
    <col min="2821" max="2821" width="3.6640625" style="101" customWidth="1"/>
    <col min="2822" max="2822" width="12" style="101" customWidth="1"/>
    <col min="2823" max="2823" width="4.21875" style="101" customWidth="1"/>
    <col min="2824" max="2824" width="27.6640625" style="101" customWidth="1"/>
    <col min="2825" max="3072" width="8.88671875" style="101"/>
    <col min="3073" max="3073" width="0.5546875" style="101" customWidth="1"/>
    <col min="3074" max="3075" width="2.109375" style="101" customWidth="1"/>
    <col min="3076" max="3076" width="15" style="101" customWidth="1"/>
    <col min="3077" max="3077" width="3.6640625" style="101" customWidth="1"/>
    <col min="3078" max="3078" width="12" style="101" customWidth="1"/>
    <col min="3079" max="3079" width="4.21875" style="101" customWidth="1"/>
    <col min="3080" max="3080" width="27.6640625" style="101" customWidth="1"/>
    <col min="3081" max="3328" width="8.88671875" style="101"/>
    <col min="3329" max="3329" width="0.5546875" style="101" customWidth="1"/>
    <col min="3330" max="3331" width="2.109375" style="101" customWidth="1"/>
    <col min="3332" max="3332" width="15" style="101" customWidth="1"/>
    <col min="3333" max="3333" width="3.6640625" style="101" customWidth="1"/>
    <col min="3334" max="3334" width="12" style="101" customWidth="1"/>
    <col min="3335" max="3335" width="4.21875" style="101" customWidth="1"/>
    <col min="3336" max="3336" width="27.6640625" style="101" customWidth="1"/>
    <col min="3337" max="3584" width="8.88671875" style="101"/>
    <col min="3585" max="3585" width="0.5546875" style="101" customWidth="1"/>
    <col min="3586" max="3587" width="2.109375" style="101" customWidth="1"/>
    <col min="3588" max="3588" width="15" style="101" customWidth="1"/>
    <col min="3589" max="3589" width="3.6640625" style="101" customWidth="1"/>
    <col min="3590" max="3590" width="12" style="101" customWidth="1"/>
    <col min="3591" max="3591" width="4.21875" style="101" customWidth="1"/>
    <col min="3592" max="3592" width="27.6640625" style="101" customWidth="1"/>
    <col min="3593" max="3840" width="8.88671875" style="101"/>
    <col min="3841" max="3841" width="0.5546875" style="101" customWidth="1"/>
    <col min="3842" max="3843" width="2.109375" style="101" customWidth="1"/>
    <col min="3844" max="3844" width="15" style="101" customWidth="1"/>
    <col min="3845" max="3845" width="3.6640625" style="101" customWidth="1"/>
    <col min="3846" max="3846" width="12" style="101" customWidth="1"/>
    <col min="3847" max="3847" width="4.21875" style="101" customWidth="1"/>
    <col min="3848" max="3848" width="27.6640625" style="101" customWidth="1"/>
    <col min="3849" max="4096" width="8.88671875" style="101"/>
    <col min="4097" max="4097" width="0.5546875" style="101" customWidth="1"/>
    <col min="4098" max="4099" width="2.109375" style="101" customWidth="1"/>
    <col min="4100" max="4100" width="15" style="101" customWidth="1"/>
    <col min="4101" max="4101" width="3.6640625" style="101" customWidth="1"/>
    <col min="4102" max="4102" width="12" style="101" customWidth="1"/>
    <col min="4103" max="4103" width="4.21875" style="101" customWidth="1"/>
    <col min="4104" max="4104" width="27.6640625" style="101" customWidth="1"/>
    <col min="4105" max="4352" width="8.88671875" style="101"/>
    <col min="4353" max="4353" width="0.5546875" style="101" customWidth="1"/>
    <col min="4354" max="4355" width="2.109375" style="101" customWidth="1"/>
    <col min="4356" max="4356" width="15" style="101" customWidth="1"/>
    <col min="4357" max="4357" width="3.6640625" style="101" customWidth="1"/>
    <col min="4358" max="4358" width="12" style="101" customWidth="1"/>
    <col min="4359" max="4359" width="4.21875" style="101" customWidth="1"/>
    <col min="4360" max="4360" width="27.6640625" style="101" customWidth="1"/>
    <col min="4361" max="4608" width="8.88671875" style="101"/>
    <col min="4609" max="4609" width="0.5546875" style="101" customWidth="1"/>
    <col min="4610" max="4611" width="2.109375" style="101" customWidth="1"/>
    <col min="4612" max="4612" width="15" style="101" customWidth="1"/>
    <col min="4613" max="4613" width="3.6640625" style="101" customWidth="1"/>
    <col min="4614" max="4614" width="12" style="101" customWidth="1"/>
    <col min="4615" max="4615" width="4.21875" style="101" customWidth="1"/>
    <col min="4616" max="4616" width="27.6640625" style="101" customWidth="1"/>
    <col min="4617" max="4864" width="8.88671875" style="101"/>
    <col min="4865" max="4865" width="0.5546875" style="101" customWidth="1"/>
    <col min="4866" max="4867" width="2.109375" style="101" customWidth="1"/>
    <col min="4868" max="4868" width="15" style="101" customWidth="1"/>
    <col min="4869" max="4869" width="3.6640625" style="101" customWidth="1"/>
    <col min="4870" max="4870" width="12" style="101" customWidth="1"/>
    <col min="4871" max="4871" width="4.21875" style="101" customWidth="1"/>
    <col min="4872" max="4872" width="27.6640625" style="101" customWidth="1"/>
    <col min="4873" max="5120" width="8.88671875" style="101"/>
    <col min="5121" max="5121" width="0.5546875" style="101" customWidth="1"/>
    <col min="5122" max="5123" width="2.109375" style="101" customWidth="1"/>
    <col min="5124" max="5124" width="15" style="101" customWidth="1"/>
    <col min="5125" max="5125" width="3.6640625" style="101" customWidth="1"/>
    <col min="5126" max="5126" width="12" style="101" customWidth="1"/>
    <col min="5127" max="5127" width="4.21875" style="101" customWidth="1"/>
    <col min="5128" max="5128" width="27.6640625" style="101" customWidth="1"/>
    <col min="5129" max="5376" width="8.88671875" style="101"/>
    <col min="5377" max="5377" width="0.5546875" style="101" customWidth="1"/>
    <col min="5378" max="5379" width="2.109375" style="101" customWidth="1"/>
    <col min="5380" max="5380" width="15" style="101" customWidth="1"/>
    <col min="5381" max="5381" width="3.6640625" style="101" customWidth="1"/>
    <col min="5382" max="5382" width="12" style="101" customWidth="1"/>
    <col min="5383" max="5383" width="4.21875" style="101" customWidth="1"/>
    <col min="5384" max="5384" width="27.6640625" style="101" customWidth="1"/>
    <col min="5385" max="5632" width="8.88671875" style="101"/>
    <col min="5633" max="5633" width="0.5546875" style="101" customWidth="1"/>
    <col min="5634" max="5635" width="2.109375" style="101" customWidth="1"/>
    <col min="5636" max="5636" width="15" style="101" customWidth="1"/>
    <col min="5637" max="5637" width="3.6640625" style="101" customWidth="1"/>
    <col min="5638" max="5638" width="12" style="101" customWidth="1"/>
    <col min="5639" max="5639" width="4.21875" style="101" customWidth="1"/>
    <col min="5640" max="5640" width="27.6640625" style="101" customWidth="1"/>
    <col min="5641" max="5888" width="8.88671875" style="101"/>
    <col min="5889" max="5889" width="0.5546875" style="101" customWidth="1"/>
    <col min="5890" max="5891" width="2.109375" style="101" customWidth="1"/>
    <col min="5892" max="5892" width="15" style="101" customWidth="1"/>
    <col min="5893" max="5893" width="3.6640625" style="101" customWidth="1"/>
    <col min="5894" max="5894" width="12" style="101" customWidth="1"/>
    <col min="5895" max="5895" width="4.21875" style="101" customWidth="1"/>
    <col min="5896" max="5896" width="27.6640625" style="101" customWidth="1"/>
    <col min="5897" max="6144" width="8.88671875" style="101"/>
    <col min="6145" max="6145" width="0.5546875" style="101" customWidth="1"/>
    <col min="6146" max="6147" width="2.109375" style="101" customWidth="1"/>
    <col min="6148" max="6148" width="15" style="101" customWidth="1"/>
    <col min="6149" max="6149" width="3.6640625" style="101" customWidth="1"/>
    <col min="6150" max="6150" width="12" style="101" customWidth="1"/>
    <col min="6151" max="6151" width="4.21875" style="101" customWidth="1"/>
    <col min="6152" max="6152" width="27.6640625" style="101" customWidth="1"/>
    <col min="6153" max="6400" width="8.88671875" style="101"/>
    <col min="6401" max="6401" width="0.5546875" style="101" customWidth="1"/>
    <col min="6402" max="6403" width="2.109375" style="101" customWidth="1"/>
    <col min="6404" max="6404" width="15" style="101" customWidth="1"/>
    <col min="6405" max="6405" width="3.6640625" style="101" customWidth="1"/>
    <col min="6406" max="6406" width="12" style="101" customWidth="1"/>
    <col min="6407" max="6407" width="4.21875" style="101" customWidth="1"/>
    <col min="6408" max="6408" width="27.6640625" style="101" customWidth="1"/>
    <col min="6409" max="6656" width="8.88671875" style="101"/>
    <col min="6657" max="6657" width="0.5546875" style="101" customWidth="1"/>
    <col min="6658" max="6659" width="2.109375" style="101" customWidth="1"/>
    <col min="6660" max="6660" width="15" style="101" customWidth="1"/>
    <col min="6661" max="6661" width="3.6640625" style="101" customWidth="1"/>
    <col min="6662" max="6662" width="12" style="101" customWidth="1"/>
    <col min="6663" max="6663" width="4.21875" style="101" customWidth="1"/>
    <col min="6664" max="6664" width="27.6640625" style="101" customWidth="1"/>
    <col min="6665" max="6912" width="8.88671875" style="101"/>
    <col min="6913" max="6913" width="0.5546875" style="101" customWidth="1"/>
    <col min="6914" max="6915" width="2.109375" style="101" customWidth="1"/>
    <col min="6916" max="6916" width="15" style="101" customWidth="1"/>
    <col min="6917" max="6917" width="3.6640625" style="101" customWidth="1"/>
    <col min="6918" max="6918" width="12" style="101" customWidth="1"/>
    <col min="6919" max="6919" width="4.21875" style="101" customWidth="1"/>
    <col min="6920" max="6920" width="27.6640625" style="101" customWidth="1"/>
    <col min="6921" max="7168" width="8.88671875" style="101"/>
    <col min="7169" max="7169" width="0.5546875" style="101" customWidth="1"/>
    <col min="7170" max="7171" width="2.109375" style="101" customWidth="1"/>
    <col min="7172" max="7172" width="15" style="101" customWidth="1"/>
    <col min="7173" max="7173" width="3.6640625" style="101" customWidth="1"/>
    <col min="7174" max="7174" width="12" style="101" customWidth="1"/>
    <col min="7175" max="7175" width="4.21875" style="101" customWidth="1"/>
    <col min="7176" max="7176" width="27.6640625" style="101" customWidth="1"/>
    <col min="7177" max="7424" width="8.88671875" style="101"/>
    <col min="7425" max="7425" width="0.5546875" style="101" customWidth="1"/>
    <col min="7426" max="7427" width="2.109375" style="101" customWidth="1"/>
    <col min="7428" max="7428" width="15" style="101" customWidth="1"/>
    <col min="7429" max="7429" width="3.6640625" style="101" customWidth="1"/>
    <col min="7430" max="7430" width="12" style="101" customWidth="1"/>
    <col min="7431" max="7431" width="4.21875" style="101" customWidth="1"/>
    <col min="7432" max="7432" width="27.6640625" style="101" customWidth="1"/>
    <col min="7433" max="7680" width="8.88671875" style="101"/>
    <col min="7681" max="7681" width="0.5546875" style="101" customWidth="1"/>
    <col min="7682" max="7683" width="2.109375" style="101" customWidth="1"/>
    <col min="7684" max="7684" width="15" style="101" customWidth="1"/>
    <col min="7685" max="7685" width="3.6640625" style="101" customWidth="1"/>
    <col min="7686" max="7686" width="12" style="101" customWidth="1"/>
    <col min="7687" max="7687" width="4.21875" style="101" customWidth="1"/>
    <col min="7688" max="7688" width="27.6640625" style="101" customWidth="1"/>
    <col min="7689" max="7936" width="8.88671875" style="101"/>
    <col min="7937" max="7937" width="0.5546875" style="101" customWidth="1"/>
    <col min="7938" max="7939" width="2.109375" style="101" customWidth="1"/>
    <col min="7940" max="7940" width="15" style="101" customWidth="1"/>
    <col min="7941" max="7941" width="3.6640625" style="101" customWidth="1"/>
    <col min="7942" max="7942" width="12" style="101" customWidth="1"/>
    <col min="7943" max="7943" width="4.21875" style="101" customWidth="1"/>
    <col min="7944" max="7944" width="27.6640625" style="101" customWidth="1"/>
    <col min="7945" max="8192" width="8.88671875" style="101"/>
    <col min="8193" max="8193" width="0.5546875" style="101" customWidth="1"/>
    <col min="8194" max="8195" width="2.109375" style="101" customWidth="1"/>
    <col min="8196" max="8196" width="15" style="101" customWidth="1"/>
    <col min="8197" max="8197" width="3.6640625" style="101" customWidth="1"/>
    <col min="8198" max="8198" width="12" style="101" customWidth="1"/>
    <col min="8199" max="8199" width="4.21875" style="101" customWidth="1"/>
    <col min="8200" max="8200" width="27.6640625" style="101" customWidth="1"/>
    <col min="8201" max="8448" width="8.88671875" style="101"/>
    <col min="8449" max="8449" width="0.5546875" style="101" customWidth="1"/>
    <col min="8450" max="8451" width="2.109375" style="101" customWidth="1"/>
    <col min="8452" max="8452" width="15" style="101" customWidth="1"/>
    <col min="8453" max="8453" width="3.6640625" style="101" customWidth="1"/>
    <col min="8454" max="8454" width="12" style="101" customWidth="1"/>
    <col min="8455" max="8455" width="4.21875" style="101" customWidth="1"/>
    <col min="8456" max="8456" width="27.6640625" style="101" customWidth="1"/>
    <col min="8457" max="8704" width="8.88671875" style="101"/>
    <col min="8705" max="8705" width="0.5546875" style="101" customWidth="1"/>
    <col min="8706" max="8707" width="2.109375" style="101" customWidth="1"/>
    <col min="8708" max="8708" width="15" style="101" customWidth="1"/>
    <col min="8709" max="8709" width="3.6640625" style="101" customWidth="1"/>
    <col min="8710" max="8710" width="12" style="101" customWidth="1"/>
    <col min="8711" max="8711" width="4.21875" style="101" customWidth="1"/>
    <col min="8712" max="8712" width="27.6640625" style="101" customWidth="1"/>
    <col min="8713" max="8960" width="8.88671875" style="101"/>
    <col min="8961" max="8961" width="0.5546875" style="101" customWidth="1"/>
    <col min="8962" max="8963" width="2.109375" style="101" customWidth="1"/>
    <col min="8964" max="8964" width="15" style="101" customWidth="1"/>
    <col min="8965" max="8965" width="3.6640625" style="101" customWidth="1"/>
    <col min="8966" max="8966" width="12" style="101" customWidth="1"/>
    <col min="8967" max="8967" width="4.21875" style="101" customWidth="1"/>
    <col min="8968" max="8968" width="27.6640625" style="101" customWidth="1"/>
    <col min="8969" max="9216" width="8.88671875" style="101"/>
    <col min="9217" max="9217" width="0.5546875" style="101" customWidth="1"/>
    <col min="9218" max="9219" width="2.109375" style="101" customWidth="1"/>
    <col min="9220" max="9220" width="15" style="101" customWidth="1"/>
    <col min="9221" max="9221" width="3.6640625" style="101" customWidth="1"/>
    <col min="9222" max="9222" width="12" style="101" customWidth="1"/>
    <col min="9223" max="9223" width="4.21875" style="101" customWidth="1"/>
    <col min="9224" max="9224" width="27.6640625" style="101" customWidth="1"/>
    <col min="9225" max="9472" width="8.88671875" style="101"/>
    <col min="9473" max="9473" width="0.5546875" style="101" customWidth="1"/>
    <col min="9474" max="9475" width="2.109375" style="101" customWidth="1"/>
    <col min="9476" max="9476" width="15" style="101" customWidth="1"/>
    <col min="9477" max="9477" width="3.6640625" style="101" customWidth="1"/>
    <col min="9478" max="9478" width="12" style="101" customWidth="1"/>
    <col min="9479" max="9479" width="4.21875" style="101" customWidth="1"/>
    <col min="9480" max="9480" width="27.6640625" style="101" customWidth="1"/>
    <col min="9481" max="9728" width="8.88671875" style="101"/>
    <col min="9729" max="9729" width="0.5546875" style="101" customWidth="1"/>
    <col min="9730" max="9731" width="2.109375" style="101" customWidth="1"/>
    <col min="9732" max="9732" width="15" style="101" customWidth="1"/>
    <col min="9733" max="9733" width="3.6640625" style="101" customWidth="1"/>
    <col min="9734" max="9734" width="12" style="101" customWidth="1"/>
    <col min="9735" max="9735" width="4.21875" style="101" customWidth="1"/>
    <col min="9736" max="9736" width="27.6640625" style="101" customWidth="1"/>
    <col min="9737" max="9984" width="8.88671875" style="101"/>
    <col min="9985" max="9985" width="0.5546875" style="101" customWidth="1"/>
    <col min="9986" max="9987" width="2.109375" style="101" customWidth="1"/>
    <col min="9988" max="9988" width="15" style="101" customWidth="1"/>
    <col min="9989" max="9989" width="3.6640625" style="101" customWidth="1"/>
    <col min="9990" max="9990" width="12" style="101" customWidth="1"/>
    <col min="9991" max="9991" width="4.21875" style="101" customWidth="1"/>
    <col min="9992" max="9992" width="27.6640625" style="101" customWidth="1"/>
    <col min="9993" max="10240" width="8.88671875" style="101"/>
    <col min="10241" max="10241" width="0.5546875" style="101" customWidth="1"/>
    <col min="10242" max="10243" width="2.109375" style="101" customWidth="1"/>
    <col min="10244" max="10244" width="15" style="101" customWidth="1"/>
    <col min="10245" max="10245" width="3.6640625" style="101" customWidth="1"/>
    <col min="10246" max="10246" width="12" style="101" customWidth="1"/>
    <col min="10247" max="10247" width="4.21875" style="101" customWidth="1"/>
    <col min="10248" max="10248" width="27.6640625" style="101" customWidth="1"/>
    <col min="10249" max="10496" width="8.88671875" style="101"/>
    <col min="10497" max="10497" width="0.5546875" style="101" customWidth="1"/>
    <col min="10498" max="10499" width="2.109375" style="101" customWidth="1"/>
    <col min="10500" max="10500" width="15" style="101" customWidth="1"/>
    <col min="10501" max="10501" width="3.6640625" style="101" customWidth="1"/>
    <col min="10502" max="10502" width="12" style="101" customWidth="1"/>
    <col min="10503" max="10503" width="4.21875" style="101" customWidth="1"/>
    <col min="10504" max="10504" width="27.6640625" style="101" customWidth="1"/>
    <col min="10505" max="10752" width="8.88671875" style="101"/>
    <col min="10753" max="10753" width="0.5546875" style="101" customWidth="1"/>
    <col min="10754" max="10755" width="2.109375" style="101" customWidth="1"/>
    <col min="10756" max="10756" width="15" style="101" customWidth="1"/>
    <col min="10757" max="10757" width="3.6640625" style="101" customWidth="1"/>
    <col min="10758" max="10758" width="12" style="101" customWidth="1"/>
    <col min="10759" max="10759" width="4.21875" style="101" customWidth="1"/>
    <col min="10760" max="10760" width="27.6640625" style="101" customWidth="1"/>
    <col min="10761" max="11008" width="8.88671875" style="101"/>
    <col min="11009" max="11009" width="0.5546875" style="101" customWidth="1"/>
    <col min="11010" max="11011" width="2.109375" style="101" customWidth="1"/>
    <col min="11012" max="11012" width="15" style="101" customWidth="1"/>
    <col min="11013" max="11013" width="3.6640625" style="101" customWidth="1"/>
    <col min="11014" max="11014" width="12" style="101" customWidth="1"/>
    <col min="11015" max="11015" width="4.21875" style="101" customWidth="1"/>
    <col min="11016" max="11016" width="27.6640625" style="101" customWidth="1"/>
    <col min="11017" max="11264" width="8.88671875" style="101"/>
    <col min="11265" max="11265" width="0.5546875" style="101" customWidth="1"/>
    <col min="11266" max="11267" width="2.109375" style="101" customWidth="1"/>
    <col min="11268" max="11268" width="15" style="101" customWidth="1"/>
    <col min="11269" max="11269" width="3.6640625" style="101" customWidth="1"/>
    <col min="11270" max="11270" width="12" style="101" customWidth="1"/>
    <col min="11271" max="11271" width="4.21875" style="101" customWidth="1"/>
    <col min="11272" max="11272" width="27.6640625" style="101" customWidth="1"/>
    <col min="11273" max="11520" width="8.88671875" style="101"/>
    <col min="11521" max="11521" width="0.5546875" style="101" customWidth="1"/>
    <col min="11522" max="11523" width="2.109375" style="101" customWidth="1"/>
    <col min="11524" max="11524" width="15" style="101" customWidth="1"/>
    <col min="11525" max="11525" width="3.6640625" style="101" customWidth="1"/>
    <col min="11526" max="11526" width="12" style="101" customWidth="1"/>
    <col min="11527" max="11527" width="4.21875" style="101" customWidth="1"/>
    <col min="11528" max="11528" width="27.6640625" style="101" customWidth="1"/>
    <col min="11529" max="11776" width="8.88671875" style="101"/>
    <col min="11777" max="11777" width="0.5546875" style="101" customWidth="1"/>
    <col min="11778" max="11779" width="2.109375" style="101" customWidth="1"/>
    <col min="11780" max="11780" width="15" style="101" customWidth="1"/>
    <col min="11781" max="11781" width="3.6640625" style="101" customWidth="1"/>
    <col min="11782" max="11782" width="12" style="101" customWidth="1"/>
    <col min="11783" max="11783" width="4.21875" style="101" customWidth="1"/>
    <col min="11784" max="11784" width="27.6640625" style="101" customWidth="1"/>
    <col min="11785" max="12032" width="8.88671875" style="101"/>
    <col min="12033" max="12033" width="0.5546875" style="101" customWidth="1"/>
    <col min="12034" max="12035" width="2.109375" style="101" customWidth="1"/>
    <col min="12036" max="12036" width="15" style="101" customWidth="1"/>
    <col min="12037" max="12037" width="3.6640625" style="101" customWidth="1"/>
    <col min="12038" max="12038" width="12" style="101" customWidth="1"/>
    <col min="12039" max="12039" width="4.21875" style="101" customWidth="1"/>
    <col min="12040" max="12040" width="27.6640625" style="101" customWidth="1"/>
    <col min="12041" max="12288" width="8.88671875" style="101"/>
    <col min="12289" max="12289" width="0.5546875" style="101" customWidth="1"/>
    <col min="12290" max="12291" width="2.109375" style="101" customWidth="1"/>
    <col min="12292" max="12292" width="15" style="101" customWidth="1"/>
    <col min="12293" max="12293" width="3.6640625" style="101" customWidth="1"/>
    <col min="12294" max="12294" width="12" style="101" customWidth="1"/>
    <col min="12295" max="12295" width="4.21875" style="101" customWidth="1"/>
    <col min="12296" max="12296" width="27.6640625" style="101" customWidth="1"/>
    <col min="12297" max="12544" width="8.88671875" style="101"/>
    <col min="12545" max="12545" width="0.5546875" style="101" customWidth="1"/>
    <col min="12546" max="12547" width="2.109375" style="101" customWidth="1"/>
    <col min="12548" max="12548" width="15" style="101" customWidth="1"/>
    <col min="12549" max="12549" width="3.6640625" style="101" customWidth="1"/>
    <col min="12550" max="12550" width="12" style="101" customWidth="1"/>
    <col min="12551" max="12551" width="4.21875" style="101" customWidth="1"/>
    <col min="12552" max="12552" width="27.6640625" style="101" customWidth="1"/>
    <col min="12553" max="12800" width="8.88671875" style="101"/>
    <col min="12801" max="12801" width="0.5546875" style="101" customWidth="1"/>
    <col min="12802" max="12803" width="2.109375" style="101" customWidth="1"/>
    <col min="12804" max="12804" width="15" style="101" customWidth="1"/>
    <col min="12805" max="12805" width="3.6640625" style="101" customWidth="1"/>
    <col min="12806" max="12806" width="12" style="101" customWidth="1"/>
    <col min="12807" max="12807" width="4.21875" style="101" customWidth="1"/>
    <col min="12808" max="12808" width="27.6640625" style="101" customWidth="1"/>
    <col min="12809" max="13056" width="8.88671875" style="101"/>
    <col min="13057" max="13057" width="0.5546875" style="101" customWidth="1"/>
    <col min="13058" max="13059" width="2.109375" style="101" customWidth="1"/>
    <col min="13060" max="13060" width="15" style="101" customWidth="1"/>
    <col min="13061" max="13061" width="3.6640625" style="101" customWidth="1"/>
    <col min="13062" max="13062" width="12" style="101" customWidth="1"/>
    <col min="13063" max="13063" width="4.21875" style="101" customWidth="1"/>
    <col min="13064" max="13064" width="27.6640625" style="101" customWidth="1"/>
    <col min="13065" max="13312" width="8.88671875" style="101"/>
    <col min="13313" max="13313" width="0.5546875" style="101" customWidth="1"/>
    <col min="13314" max="13315" width="2.109375" style="101" customWidth="1"/>
    <col min="13316" max="13316" width="15" style="101" customWidth="1"/>
    <col min="13317" max="13317" width="3.6640625" style="101" customWidth="1"/>
    <col min="13318" max="13318" width="12" style="101" customWidth="1"/>
    <col min="13319" max="13319" width="4.21875" style="101" customWidth="1"/>
    <col min="13320" max="13320" width="27.6640625" style="101" customWidth="1"/>
    <col min="13321" max="13568" width="8.88671875" style="101"/>
    <col min="13569" max="13569" width="0.5546875" style="101" customWidth="1"/>
    <col min="13570" max="13571" width="2.109375" style="101" customWidth="1"/>
    <col min="13572" max="13572" width="15" style="101" customWidth="1"/>
    <col min="13573" max="13573" width="3.6640625" style="101" customWidth="1"/>
    <col min="13574" max="13574" width="12" style="101" customWidth="1"/>
    <col min="13575" max="13575" width="4.21875" style="101" customWidth="1"/>
    <col min="13576" max="13576" width="27.6640625" style="101" customWidth="1"/>
    <col min="13577" max="13824" width="8.88671875" style="101"/>
    <col min="13825" max="13825" width="0.5546875" style="101" customWidth="1"/>
    <col min="13826" max="13827" width="2.109375" style="101" customWidth="1"/>
    <col min="13828" max="13828" width="15" style="101" customWidth="1"/>
    <col min="13829" max="13829" width="3.6640625" style="101" customWidth="1"/>
    <col min="13830" max="13830" width="12" style="101" customWidth="1"/>
    <col min="13831" max="13831" width="4.21875" style="101" customWidth="1"/>
    <col min="13832" max="13832" width="27.6640625" style="101" customWidth="1"/>
    <col min="13833" max="14080" width="8.88671875" style="101"/>
    <col min="14081" max="14081" width="0.5546875" style="101" customWidth="1"/>
    <col min="14082" max="14083" width="2.109375" style="101" customWidth="1"/>
    <col min="14084" max="14084" width="15" style="101" customWidth="1"/>
    <col min="14085" max="14085" width="3.6640625" style="101" customWidth="1"/>
    <col min="14086" max="14086" width="12" style="101" customWidth="1"/>
    <col min="14087" max="14087" width="4.21875" style="101" customWidth="1"/>
    <col min="14088" max="14088" width="27.6640625" style="101" customWidth="1"/>
    <col min="14089" max="14336" width="8.88671875" style="101"/>
    <col min="14337" max="14337" width="0.5546875" style="101" customWidth="1"/>
    <col min="14338" max="14339" width="2.109375" style="101" customWidth="1"/>
    <col min="14340" max="14340" width="15" style="101" customWidth="1"/>
    <col min="14341" max="14341" width="3.6640625" style="101" customWidth="1"/>
    <col min="14342" max="14342" width="12" style="101" customWidth="1"/>
    <col min="14343" max="14343" width="4.21875" style="101" customWidth="1"/>
    <col min="14344" max="14344" width="27.6640625" style="101" customWidth="1"/>
    <col min="14345" max="14592" width="8.88671875" style="101"/>
    <col min="14593" max="14593" width="0.5546875" style="101" customWidth="1"/>
    <col min="14594" max="14595" width="2.109375" style="101" customWidth="1"/>
    <col min="14596" max="14596" width="15" style="101" customWidth="1"/>
    <col min="14597" max="14597" width="3.6640625" style="101" customWidth="1"/>
    <col min="14598" max="14598" width="12" style="101" customWidth="1"/>
    <col min="14599" max="14599" width="4.21875" style="101" customWidth="1"/>
    <col min="14600" max="14600" width="27.6640625" style="101" customWidth="1"/>
    <col min="14601" max="14848" width="8.88671875" style="101"/>
    <col min="14849" max="14849" width="0.5546875" style="101" customWidth="1"/>
    <col min="14850" max="14851" width="2.109375" style="101" customWidth="1"/>
    <col min="14852" max="14852" width="15" style="101" customWidth="1"/>
    <col min="14853" max="14853" width="3.6640625" style="101" customWidth="1"/>
    <col min="14854" max="14854" width="12" style="101" customWidth="1"/>
    <col min="14855" max="14855" width="4.21875" style="101" customWidth="1"/>
    <col min="14856" max="14856" width="27.6640625" style="101" customWidth="1"/>
    <col min="14857" max="15104" width="8.88671875" style="101"/>
    <col min="15105" max="15105" width="0.5546875" style="101" customWidth="1"/>
    <col min="15106" max="15107" width="2.109375" style="101" customWidth="1"/>
    <col min="15108" max="15108" width="15" style="101" customWidth="1"/>
    <col min="15109" max="15109" width="3.6640625" style="101" customWidth="1"/>
    <col min="15110" max="15110" width="12" style="101" customWidth="1"/>
    <col min="15111" max="15111" width="4.21875" style="101" customWidth="1"/>
    <col min="15112" max="15112" width="27.6640625" style="101" customWidth="1"/>
    <col min="15113" max="15360" width="8.88671875" style="101"/>
    <col min="15361" max="15361" width="0.5546875" style="101" customWidth="1"/>
    <col min="15362" max="15363" width="2.109375" style="101" customWidth="1"/>
    <col min="15364" max="15364" width="15" style="101" customWidth="1"/>
    <col min="15365" max="15365" width="3.6640625" style="101" customWidth="1"/>
    <col min="15366" max="15366" width="12" style="101" customWidth="1"/>
    <col min="15367" max="15367" width="4.21875" style="101" customWidth="1"/>
    <col min="15368" max="15368" width="27.6640625" style="101" customWidth="1"/>
    <col min="15369" max="15616" width="8.88671875" style="101"/>
    <col min="15617" max="15617" width="0.5546875" style="101" customWidth="1"/>
    <col min="15618" max="15619" width="2.109375" style="101" customWidth="1"/>
    <col min="15620" max="15620" width="15" style="101" customWidth="1"/>
    <col min="15621" max="15621" width="3.6640625" style="101" customWidth="1"/>
    <col min="15622" max="15622" width="12" style="101" customWidth="1"/>
    <col min="15623" max="15623" width="4.21875" style="101" customWidth="1"/>
    <col min="15624" max="15624" width="27.6640625" style="101" customWidth="1"/>
    <col min="15625" max="15872" width="8.88671875" style="101"/>
    <col min="15873" max="15873" width="0.5546875" style="101" customWidth="1"/>
    <col min="15874" max="15875" width="2.109375" style="101" customWidth="1"/>
    <col min="15876" max="15876" width="15" style="101" customWidth="1"/>
    <col min="15877" max="15877" width="3.6640625" style="101" customWidth="1"/>
    <col min="15878" max="15878" width="12" style="101" customWidth="1"/>
    <col min="15879" max="15879" width="4.21875" style="101" customWidth="1"/>
    <col min="15880" max="15880" width="27.6640625" style="101" customWidth="1"/>
    <col min="15881" max="16128" width="8.88671875" style="101"/>
    <col min="16129" max="16129" width="0.5546875" style="101" customWidth="1"/>
    <col min="16130" max="16131" width="2.109375" style="101" customWidth="1"/>
    <col min="16132" max="16132" width="15" style="101" customWidth="1"/>
    <col min="16133" max="16133" width="3.6640625" style="101" customWidth="1"/>
    <col min="16134" max="16134" width="12" style="101" customWidth="1"/>
    <col min="16135" max="16135" width="4.21875" style="101" customWidth="1"/>
    <col min="16136" max="16136" width="27.6640625" style="101" customWidth="1"/>
    <col min="16137" max="16384" width="8.88671875" style="101"/>
  </cols>
  <sheetData>
    <row r="1" spans="2:9" ht="15" customHeight="1">
      <c r="B1" s="276" t="s">
        <v>39</v>
      </c>
      <c r="C1" s="276"/>
      <c r="D1" s="276"/>
      <c r="E1" s="276"/>
      <c r="F1" s="276"/>
      <c r="G1" s="276"/>
      <c r="H1" s="276"/>
    </row>
    <row r="2" spans="2:9" ht="15" customHeight="1">
      <c r="B2" s="277"/>
      <c r="C2" s="277"/>
      <c r="D2" s="277"/>
      <c r="E2" s="277"/>
      <c r="F2" s="277"/>
      <c r="G2" s="277"/>
      <c r="H2" s="277"/>
    </row>
    <row r="3" spans="2:9" ht="21.95" customHeight="1">
      <c r="B3" s="278" t="s">
        <v>40</v>
      </c>
      <c r="C3" s="279"/>
      <c r="D3" s="279"/>
      <c r="E3" s="102" t="s">
        <v>41</v>
      </c>
      <c r="F3" s="130" t="s">
        <v>42</v>
      </c>
      <c r="G3" s="123" t="s">
        <v>43</v>
      </c>
      <c r="H3" s="103" t="s">
        <v>44</v>
      </c>
      <c r="I3" s="121"/>
    </row>
    <row r="4" spans="2:9" ht="21.95" customHeight="1">
      <c r="B4" s="273" t="s">
        <v>77</v>
      </c>
      <c r="C4" s="269" t="s">
        <v>74</v>
      </c>
      <c r="D4" s="125" t="s">
        <v>87</v>
      </c>
      <c r="E4" s="115" t="s">
        <v>45</v>
      </c>
      <c r="F4" s="131"/>
      <c r="G4" s="104" t="s">
        <v>4</v>
      </c>
      <c r="H4" s="122" t="s">
        <v>4</v>
      </c>
      <c r="I4" s="120"/>
    </row>
    <row r="5" spans="2:9" ht="21.95" customHeight="1">
      <c r="B5" s="274"/>
      <c r="C5" s="270"/>
      <c r="D5" s="125" t="s">
        <v>88</v>
      </c>
      <c r="E5" s="115" t="s">
        <v>5</v>
      </c>
      <c r="F5" s="132"/>
      <c r="G5" s="104" t="s">
        <v>4</v>
      </c>
      <c r="H5" s="122" t="s">
        <v>4</v>
      </c>
      <c r="I5" s="120"/>
    </row>
    <row r="6" spans="2:9" ht="21.95" customHeight="1">
      <c r="B6" s="274"/>
      <c r="C6" s="270"/>
      <c r="D6" s="125" t="s">
        <v>78</v>
      </c>
      <c r="E6" s="116" t="s">
        <v>10</v>
      </c>
      <c r="F6" s="133"/>
      <c r="G6" s="106" t="s">
        <v>4</v>
      </c>
      <c r="H6" s="122" t="s">
        <v>4</v>
      </c>
      <c r="I6" s="120"/>
    </row>
    <row r="7" spans="2:9" ht="21.95" customHeight="1">
      <c r="B7" s="274"/>
      <c r="C7" s="271"/>
      <c r="D7" s="126" t="s">
        <v>79</v>
      </c>
      <c r="E7" s="116" t="s">
        <v>46</v>
      </c>
      <c r="F7" s="133"/>
      <c r="G7" s="106" t="s">
        <v>4</v>
      </c>
      <c r="H7" s="124" t="s">
        <v>47</v>
      </c>
      <c r="I7" s="120"/>
    </row>
    <row r="8" spans="2:9" ht="21.95" customHeight="1">
      <c r="B8" s="274"/>
      <c r="C8" s="272" t="s">
        <v>75</v>
      </c>
      <c r="D8" s="125" t="s">
        <v>89</v>
      </c>
      <c r="E8" s="115" t="s">
        <v>11</v>
      </c>
      <c r="F8" s="132"/>
      <c r="G8" s="104" t="s">
        <v>4</v>
      </c>
      <c r="H8" s="122" t="s">
        <v>4</v>
      </c>
      <c r="I8" s="120"/>
    </row>
    <row r="9" spans="2:9" ht="21.95" customHeight="1">
      <c r="B9" s="274"/>
      <c r="C9" s="270"/>
      <c r="D9" s="125" t="s">
        <v>90</v>
      </c>
      <c r="E9" s="116" t="s">
        <v>12</v>
      </c>
      <c r="F9" s="133"/>
      <c r="G9" s="128">
        <v>0.13700000000000001</v>
      </c>
      <c r="H9" s="107" t="s">
        <v>254</v>
      </c>
    </row>
    <row r="10" spans="2:9" ht="21.95" customHeight="1">
      <c r="B10" s="274"/>
      <c r="C10" s="271"/>
      <c r="D10" s="126" t="s">
        <v>26</v>
      </c>
      <c r="E10" s="116" t="s">
        <v>48</v>
      </c>
      <c r="F10" s="133"/>
      <c r="G10" s="106" t="s">
        <v>4</v>
      </c>
      <c r="H10" s="107" t="s">
        <v>49</v>
      </c>
    </row>
    <row r="11" spans="2:9" ht="21.95" customHeight="1">
      <c r="B11" s="274"/>
      <c r="C11" s="272" t="s">
        <v>76</v>
      </c>
      <c r="D11" s="125" t="s">
        <v>91</v>
      </c>
      <c r="E11" s="115" t="s">
        <v>50</v>
      </c>
      <c r="F11" s="132"/>
      <c r="G11" s="104" t="s">
        <v>4</v>
      </c>
      <c r="H11" s="105" t="s">
        <v>4</v>
      </c>
    </row>
    <row r="12" spans="2:9" ht="21.95" customHeight="1">
      <c r="B12" s="274"/>
      <c r="C12" s="270"/>
      <c r="D12" s="125" t="s">
        <v>92</v>
      </c>
      <c r="E12" s="115" t="s">
        <v>13</v>
      </c>
      <c r="F12" s="131"/>
      <c r="G12" s="108">
        <v>3.6999999999999998E-2</v>
      </c>
      <c r="H12" s="105" t="s">
        <v>121</v>
      </c>
    </row>
    <row r="13" spans="2:9" ht="21.95" customHeight="1">
      <c r="B13" s="274"/>
      <c r="C13" s="270"/>
      <c r="D13" s="125" t="s">
        <v>93</v>
      </c>
      <c r="E13" s="115" t="s">
        <v>14</v>
      </c>
      <c r="F13" s="131"/>
      <c r="G13" s="108">
        <v>1.01E-2</v>
      </c>
      <c r="H13" s="105" t="s">
        <v>242</v>
      </c>
    </row>
    <row r="14" spans="2:9" ht="21.95" customHeight="1">
      <c r="B14" s="274"/>
      <c r="C14" s="270"/>
      <c r="D14" s="125" t="s">
        <v>37</v>
      </c>
      <c r="E14" s="115" t="s">
        <v>15</v>
      </c>
      <c r="F14" s="131"/>
      <c r="G14" s="119"/>
      <c r="H14" s="105"/>
    </row>
    <row r="15" spans="2:9" ht="21.95" customHeight="1">
      <c r="B15" s="274"/>
      <c r="C15" s="270"/>
      <c r="D15" s="125" t="s">
        <v>94</v>
      </c>
      <c r="E15" s="115" t="s">
        <v>16</v>
      </c>
      <c r="F15" s="131"/>
      <c r="G15" s="129"/>
      <c r="H15" s="105"/>
    </row>
    <row r="16" spans="2:9" ht="21.95" customHeight="1">
      <c r="B16" s="274"/>
      <c r="C16" s="270"/>
      <c r="D16" s="125" t="s">
        <v>36</v>
      </c>
      <c r="E16" s="115" t="s">
        <v>17</v>
      </c>
      <c r="F16" s="131"/>
      <c r="G16" s="108"/>
      <c r="H16" s="105"/>
    </row>
    <row r="17" spans="2:8" ht="21.95" customHeight="1">
      <c r="B17" s="274"/>
      <c r="C17" s="270"/>
      <c r="D17" s="125" t="s">
        <v>38</v>
      </c>
      <c r="E17" s="127" t="s">
        <v>18</v>
      </c>
      <c r="F17" s="134">
        <v>553370</v>
      </c>
      <c r="G17" s="129">
        <v>2.3E-2</v>
      </c>
      <c r="H17" s="105" t="s">
        <v>68</v>
      </c>
    </row>
    <row r="18" spans="2:8" ht="21.95" customHeight="1">
      <c r="B18" s="274"/>
      <c r="C18" s="270"/>
      <c r="D18" s="125" t="s">
        <v>80</v>
      </c>
      <c r="E18" s="115" t="s">
        <v>19</v>
      </c>
      <c r="F18" s="131"/>
      <c r="G18" s="108">
        <v>6.7999999999999996E-3</v>
      </c>
      <c r="H18" s="105" t="s">
        <v>69</v>
      </c>
    </row>
    <row r="19" spans="2:8" ht="21.95" customHeight="1">
      <c r="B19" s="274"/>
      <c r="C19" s="270"/>
      <c r="D19" s="125" t="s">
        <v>84</v>
      </c>
      <c r="E19" s="115" t="s">
        <v>20</v>
      </c>
      <c r="F19" s="131">
        <v>806645</v>
      </c>
      <c r="G19" s="108">
        <v>1.8499999999999999E-2</v>
      </c>
      <c r="H19" s="105" t="s">
        <v>71</v>
      </c>
    </row>
    <row r="20" spans="2:8" ht="21.95" customHeight="1">
      <c r="B20" s="274"/>
      <c r="C20" s="270"/>
      <c r="D20" s="125" t="s">
        <v>81</v>
      </c>
      <c r="E20" s="115" t="s">
        <v>21</v>
      </c>
      <c r="F20" s="131"/>
      <c r="G20" s="129">
        <v>8.0000000000000002E-3</v>
      </c>
      <c r="H20" s="105" t="s">
        <v>70</v>
      </c>
    </row>
    <row r="21" spans="2:8" ht="21.95" customHeight="1">
      <c r="B21" s="274"/>
      <c r="C21" s="270"/>
      <c r="D21" s="125" t="s">
        <v>85</v>
      </c>
      <c r="E21" s="115" t="s">
        <v>22</v>
      </c>
      <c r="F21" s="131"/>
      <c r="G21" s="104" t="s">
        <v>4</v>
      </c>
      <c r="H21" s="105"/>
    </row>
    <row r="22" spans="2:8" ht="21.95" customHeight="1">
      <c r="B22" s="274"/>
      <c r="C22" s="270"/>
      <c r="D22" s="125" t="s">
        <v>82</v>
      </c>
      <c r="E22" s="115" t="s">
        <v>23</v>
      </c>
      <c r="F22" s="131"/>
      <c r="G22" s="119"/>
      <c r="H22" s="105"/>
    </row>
    <row r="23" spans="2:8" ht="21.95" customHeight="1">
      <c r="B23" s="274"/>
      <c r="C23" s="270"/>
      <c r="D23" s="125" t="s">
        <v>86</v>
      </c>
      <c r="E23" s="116" t="s">
        <v>24</v>
      </c>
      <c r="F23" s="133"/>
      <c r="G23" s="128">
        <v>8.4000000000000005E-2</v>
      </c>
      <c r="H23" s="107" t="s">
        <v>255</v>
      </c>
    </row>
    <row r="24" spans="2:8" ht="21.95" customHeight="1">
      <c r="B24" s="275"/>
      <c r="C24" s="271"/>
      <c r="D24" s="126" t="s">
        <v>79</v>
      </c>
      <c r="E24" s="116" t="s">
        <v>51</v>
      </c>
      <c r="F24" s="133"/>
      <c r="G24" s="106" t="s">
        <v>4</v>
      </c>
      <c r="H24" s="107" t="s">
        <v>73</v>
      </c>
    </row>
    <row r="25" spans="2:8" ht="21.95" customHeight="1">
      <c r="B25" s="280" t="s">
        <v>103</v>
      </c>
      <c r="C25" s="281"/>
      <c r="D25" s="282"/>
      <c r="E25" s="116" t="s">
        <v>52</v>
      </c>
      <c r="F25" s="133"/>
      <c r="G25" s="106" t="s">
        <v>4</v>
      </c>
      <c r="H25" s="107" t="s">
        <v>53</v>
      </c>
    </row>
    <row r="26" spans="2:8" ht="21.95" customHeight="1">
      <c r="B26" s="280" t="s">
        <v>95</v>
      </c>
      <c r="C26" s="281"/>
      <c r="D26" s="282"/>
      <c r="E26" s="116" t="s">
        <v>54</v>
      </c>
      <c r="F26" s="133"/>
      <c r="G26" s="106" t="s">
        <v>55</v>
      </c>
      <c r="H26" s="107" t="s">
        <v>56</v>
      </c>
    </row>
    <row r="27" spans="2:8" ht="21.95" customHeight="1">
      <c r="B27" s="280" t="s">
        <v>96</v>
      </c>
      <c r="C27" s="281"/>
      <c r="D27" s="282"/>
      <c r="E27" s="116" t="s">
        <v>57</v>
      </c>
      <c r="F27" s="133"/>
      <c r="G27" s="109">
        <v>0.15</v>
      </c>
      <c r="H27" s="107" t="s">
        <v>83</v>
      </c>
    </row>
    <row r="28" spans="2:8" ht="21.95" customHeight="1">
      <c r="B28" s="280" t="s">
        <v>97</v>
      </c>
      <c r="C28" s="281"/>
      <c r="D28" s="282"/>
      <c r="E28" s="116" t="s">
        <v>58</v>
      </c>
      <c r="F28" s="133"/>
      <c r="G28" s="106" t="s">
        <v>4</v>
      </c>
      <c r="H28" s="107" t="s">
        <v>59</v>
      </c>
    </row>
    <row r="29" spans="2:8" ht="21.95" customHeight="1">
      <c r="B29" s="280" t="s">
        <v>98</v>
      </c>
      <c r="C29" s="281"/>
      <c r="D29" s="282"/>
      <c r="E29" s="116" t="s">
        <v>60</v>
      </c>
      <c r="F29" s="133"/>
      <c r="G29" s="106" t="s">
        <v>61</v>
      </c>
      <c r="H29" s="107" t="s">
        <v>62</v>
      </c>
    </row>
    <row r="30" spans="2:8" ht="21.95" customHeight="1">
      <c r="B30" s="280" t="s">
        <v>99</v>
      </c>
      <c r="C30" s="281"/>
      <c r="D30" s="282"/>
      <c r="E30" s="116" t="s">
        <v>63</v>
      </c>
      <c r="F30" s="133"/>
      <c r="G30" s="106" t="s">
        <v>4</v>
      </c>
      <c r="H30" s="107" t="s">
        <v>64</v>
      </c>
    </row>
    <row r="31" spans="2:8" ht="21.95" customHeight="1">
      <c r="B31" s="280" t="s">
        <v>100</v>
      </c>
      <c r="C31" s="281"/>
      <c r="D31" s="282"/>
      <c r="E31" s="116" t="s">
        <v>65</v>
      </c>
      <c r="F31" s="133"/>
      <c r="G31" s="106" t="s">
        <v>4</v>
      </c>
      <c r="H31" s="107" t="s">
        <v>4</v>
      </c>
    </row>
    <row r="32" spans="2:8" ht="21.95" customHeight="1">
      <c r="B32" s="280" t="s">
        <v>101</v>
      </c>
      <c r="C32" s="281"/>
      <c r="D32" s="282"/>
      <c r="E32" s="116" t="s">
        <v>66</v>
      </c>
      <c r="F32" s="133"/>
      <c r="G32" s="106" t="s">
        <v>4</v>
      </c>
      <c r="H32" s="107" t="s">
        <v>4</v>
      </c>
    </row>
    <row r="33" spans="2:8" ht="21.95" customHeight="1">
      <c r="B33" s="283" t="s">
        <v>102</v>
      </c>
      <c r="C33" s="284"/>
      <c r="D33" s="285"/>
      <c r="E33" s="117" t="s">
        <v>67</v>
      </c>
      <c r="F33" s="135"/>
      <c r="G33" s="110" t="s">
        <v>4</v>
      </c>
      <c r="H33" s="111" t="s">
        <v>72</v>
      </c>
    </row>
    <row r="34" spans="2:8">
      <c r="B34" s="112"/>
      <c r="C34" s="112"/>
      <c r="D34" s="112"/>
      <c r="E34" s="118"/>
      <c r="F34" s="136"/>
      <c r="G34" s="113"/>
      <c r="H34" s="112"/>
    </row>
  </sheetData>
  <mergeCells count="15"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  <mergeCell ref="C4:C7"/>
    <mergeCell ref="C8:C10"/>
    <mergeCell ref="C11:C24"/>
    <mergeCell ref="B4:B24"/>
    <mergeCell ref="B1:H2"/>
    <mergeCell ref="B3:D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4"/>
  <sheetViews>
    <sheetView view="pageBreakPreview" topLeftCell="A3" zoomScale="115" zoomScaleSheetLayoutView="115" workbookViewId="0">
      <selection activeCell="G21" sqref="G21:G29"/>
    </sheetView>
  </sheetViews>
  <sheetFormatPr defaultRowHeight="13.5"/>
  <cols>
    <col min="1" max="1" width="0.5546875" style="141" customWidth="1"/>
    <col min="2" max="2" width="6" style="141" customWidth="1"/>
    <col min="3" max="3" width="18.109375" style="141" customWidth="1"/>
    <col min="4" max="4" width="16.6640625" style="141" customWidth="1"/>
    <col min="5" max="5" width="10.5546875" style="141" customWidth="1"/>
    <col min="6" max="6" width="6" style="141" customWidth="1"/>
    <col min="7" max="7" width="14.33203125" style="141" customWidth="1"/>
    <col min="8" max="8" width="12.5546875" style="141" customWidth="1"/>
    <col min="9" max="9" width="12.109375" style="141" customWidth="1"/>
    <col min="10" max="10" width="12.6640625" style="141" customWidth="1"/>
    <col min="11" max="11" width="10.5546875" style="141" customWidth="1"/>
    <col min="12" max="256" width="8.88671875" style="141"/>
    <col min="257" max="257" width="0.5546875" style="141" customWidth="1"/>
    <col min="258" max="258" width="6" style="141" customWidth="1"/>
    <col min="259" max="259" width="18.109375" style="141" customWidth="1"/>
    <col min="260" max="260" width="16.6640625" style="141" customWidth="1"/>
    <col min="261" max="261" width="10.5546875" style="141" customWidth="1"/>
    <col min="262" max="262" width="6" style="141" customWidth="1"/>
    <col min="263" max="263" width="14.33203125" style="141" customWidth="1"/>
    <col min="264" max="264" width="12.5546875" style="141" customWidth="1"/>
    <col min="265" max="265" width="12.109375" style="141" customWidth="1"/>
    <col min="266" max="266" width="12.6640625" style="141" customWidth="1"/>
    <col min="267" max="267" width="10.5546875" style="141" customWidth="1"/>
    <col min="268" max="512" width="8.88671875" style="141"/>
    <col min="513" max="513" width="0.5546875" style="141" customWidth="1"/>
    <col min="514" max="514" width="6" style="141" customWidth="1"/>
    <col min="515" max="515" width="18.109375" style="141" customWidth="1"/>
    <col min="516" max="516" width="16.6640625" style="141" customWidth="1"/>
    <col min="517" max="517" width="10.5546875" style="141" customWidth="1"/>
    <col min="518" max="518" width="6" style="141" customWidth="1"/>
    <col min="519" max="519" width="14.33203125" style="141" customWidth="1"/>
    <col min="520" max="520" width="12.5546875" style="141" customWidth="1"/>
    <col min="521" max="521" width="12.109375" style="141" customWidth="1"/>
    <col min="522" max="522" width="12.6640625" style="141" customWidth="1"/>
    <col min="523" max="523" width="10.5546875" style="141" customWidth="1"/>
    <col min="524" max="768" width="8.88671875" style="141"/>
    <col min="769" max="769" width="0.5546875" style="141" customWidth="1"/>
    <col min="770" max="770" width="6" style="141" customWidth="1"/>
    <col min="771" max="771" width="18.109375" style="141" customWidth="1"/>
    <col min="772" max="772" width="16.6640625" style="141" customWidth="1"/>
    <col min="773" max="773" width="10.5546875" style="141" customWidth="1"/>
    <col min="774" max="774" width="6" style="141" customWidth="1"/>
    <col min="775" max="775" width="14.33203125" style="141" customWidth="1"/>
    <col min="776" max="776" width="12.5546875" style="141" customWidth="1"/>
    <col min="777" max="777" width="12.109375" style="141" customWidth="1"/>
    <col min="778" max="778" width="12.6640625" style="141" customWidth="1"/>
    <col min="779" max="779" width="10.5546875" style="141" customWidth="1"/>
    <col min="780" max="1024" width="8.88671875" style="141"/>
    <col min="1025" max="1025" width="0.5546875" style="141" customWidth="1"/>
    <col min="1026" max="1026" width="6" style="141" customWidth="1"/>
    <col min="1027" max="1027" width="18.109375" style="141" customWidth="1"/>
    <col min="1028" max="1028" width="16.6640625" style="141" customWidth="1"/>
    <col min="1029" max="1029" width="10.5546875" style="141" customWidth="1"/>
    <col min="1030" max="1030" width="6" style="141" customWidth="1"/>
    <col min="1031" max="1031" width="14.33203125" style="141" customWidth="1"/>
    <col min="1032" max="1032" width="12.5546875" style="141" customWidth="1"/>
    <col min="1033" max="1033" width="12.109375" style="141" customWidth="1"/>
    <col min="1034" max="1034" width="12.6640625" style="141" customWidth="1"/>
    <col min="1035" max="1035" width="10.5546875" style="141" customWidth="1"/>
    <col min="1036" max="1280" width="8.88671875" style="141"/>
    <col min="1281" max="1281" width="0.5546875" style="141" customWidth="1"/>
    <col min="1282" max="1282" width="6" style="141" customWidth="1"/>
    <col min="1283" max="1283" width="18.109375" style="141" customWidth="1"/>
    <col min="1284" max="1284" width="16.6640625" style="141" customWidth="1"/>
    <col min="1285" max="1285" width="10.5546875" style="141" customWidth="1"/>
    <col min="1286" max="1286" width="6" style="141" customWidth="1"/>
    <col min="1287" max="1287" width="14.33203125" style="141" customWidth="1"/>
    <col min="1288" max="1288" width="12.5546875" style="141" customWidth="1"/>
    <col min="1289" max="1289" width="12.109375" style="141" customWidth="1"/>
    <col min="1290" max="1290" width="12.6640625" style="141" customWidth="1"/>
    <col min="1291" max="1291" width="10.5546875" style="141" customWidth="1"/>
    <col min="1292" max="1536" width="8.88671875" style="141"/>
    <col min="1537" max="1537" width="0.5546875" style="141" customWidth="1"/>
    <col min="1538" max="1538" width="6" style="141" customWidth="1"/>
    <col min="1539" max="1539" width="18.109375" style="141" customWidth="1"/>
    <col min="1540" max="1540" width="16.6640625" style="141" customWidth="1"/>
    <col min="1541" max="1541" width="10.5546875" style="141" customWidth="1"/>
    <col min="1542" max="1542" width="6" style="141" customWidth="1"/>
    <col min="1543" max="1543" width="14.33203125" style="141" customWidth="1"/>
    <col min="1544" max="1544" width="12.5546875" style="141" customWidth="1"/>
    <col min="1545" max="1545" width="12.109375" style="141" customWidth="1"/>
    <col min="1546" max="1546" width="12.6640625" style="141" customWidth="1"/>
    <col min="1547" max="1547" width="10.5546875" style="141" customWidth="1"/>
    <col min="1548" max="1792" width="8.88671875" style="141"/>
    <col min="1793" max="1793" width="0.5546875" style="141" customWidth="1"/>
    <col min="1794" max="1794" width="6" style="141" customWidth="1"/>
    <col min="1795" max="1795" width="18.109375" style="141" customWidth="1"/>
    <col min="1796" max="1796" width="16.6640625" style="141" customWidth="1"/>
    <col min="1797" max="1797" width="10.5546875" style="141" customWidth="1"/>
    <col min="1798" max="1798" width="6" style="141" customWidth="1"/>
    <col min="1799" max="1799" width="14.33203125" style="141" customWidth="1"/>
    <col min="1800" max="1800" width="12.5546875" style="141" customWidth="1"/>
    <col min="1801" max="1801" width="12.109375" style="141" customWidth="1"/>
    <col min="1802" max="1802" width="12.6640625" style="141" customWidth="1"/>
    <col min="1803" max="1803" width="10.5546875" style="141" customWidth="1"/>
    <col min="1804" max="2048" width="8.88671875" style="141"/>
    <col min="2049" max="2049" width="0.5546875" style="141" customWidth="1"/>
    <col min="2050" max="2050" width="6" style="141" customWidth="1"/>
    <col min="2051" max="2051" width="18.109375" style="141" customWidth="1"/>
    <col min="2052" max="2052" width="16.6640625" style="141" customWidth="1"/>
    <col min="2053" max="2053" width="10.5546875" style="141" customWidth="1"/>
    <col min="2054" max="2054" width="6" style="141" customWidth="1"/>
    <col min="2055" max="2055" width="14.33203125" style="141" customWidth="1"/>
    <col min="2056" max="2056" width="12.5546875" style="141" customWidth="1"/>
    <col min="2057" max="2057" width="12.109375" style="141" customWidth="1"/>
    <col min="2058" max="2058" width="12.6640625" style="141" customWidth="1"/>
    <col min="2059" max="2059" width="10.5546875" style="141" customWidth="1"/>
    <col min="2060" max="2304" width="8.88671875" style="141"/>
    <col min="2305" max="2305" width="0.5546875" style="141" customWidth="1"/>
    <col min="2306" max="2306" width="6" style="141" customWidth="1"/>
    <col min="2307" max="2307" width="18.109375" style="141" customWidth="1"/>
    <col min="2308" max="2308" width="16.6640625" style="141" customWidth="1"/>
    <col min="2309" max="2309" width="10.5546875" style="141" customWidth="1"/>
    <col min="2310" max="2310" width="6" style="141" customWidth="1"/>
    <col min="2311" max="2311" width="14.33203125" style="141" customWidth="1"/>
    <col min="2312" max="2312" width="12.5546875" style="141" customWidth="1"/>
    <col min="2313" max="2313" width="12.109375" style="141" customWidth="1"/>
    <col min="2314" max="2314" width="12.6640625" style="141" customWidth="1"/>
    <col min="2315" max="2315" width="10.5546875" style="141" customWidth="1"/>
    <col min="2316" max="2560" width="8.88671875" style="141"/>
    <col min="2561" max="2561" width="0.5546875" style="141" customWidth="1"/>
    <col min="2562" max="2562" width="6" style="141" customWidth="1"/>
    <col min="2563" max="2563" width="18.109375" style="141" customWidth="1"/>
    <col min="2564" max="2564" width="16.6640625" style="141" customWidth="1"/>
    <col min="2565" max="2565" width="10.5546875" style="141" customWidth="1"/>
    <col min="2566" max="2566" width="6" style="141" customWidth="1"/>
    <col min="2567" max="2567" width="14.33203125" style="141" customWidth="1"/>
    <col min="2568" max="2568" width="12.5546875" style="141" customWidth="1"/>
    <col min="2569" max="2569" width="12.109375" style="141" customWidth="1"/>
    <col min="2570" max="2570" width="12.6640625" style="141" customWidth="1"/>
    <col min="2571" max="2571" width="10.5546875" style="141" customWidth="1"/>
    <col min="2572" max="2816" width="8.88671875" style="141"/>
    <col min="2817" max="2817" width="0.5546875" style="141" customWidth="1"/>
    <col min="2818" max="2818" width="6" style="141" customWidth="1"/>
    <col min="2819" max="2819" width="18.109375" style="141" customWidth="1"/>
    <col min="2820" max="2820" width="16.6640625" style="141" customWidth="1"/>
    <col min="2821" max="2821" width="10.5546875" style="141" customWidth="1"/>
    <col min="2822" max="2822" width="6" style="141" customWidth="1"/>
    <col min="2823" max="2823" width="14.33203125" style="141" customWidth="1"/>
    <col min="2824" max="2824" width="12.5546875" style="141" customWidth="1"/>
    <col min="2825" max="2825" width="12.109375" style="141" customWidth="1"/>
    <col min="2826" max="2826" width="12.6640625" style="141" customWidth="1"/>
    <col min="2827" max="2827" width="10.5546875" style="141" customWidth="1"/>
    <col min="2828" max="3072" width="8.88671875" style="141"/>
    <col min="3073" max="3073" width="0.5546875" style="141" customWidth="1"/>
    <col min="3074" max="3074" width="6" style="141" customWidth="1"/>
    <col min="3075" max="3075" width="18.109375" style="141" customWidth="1"/>
    <col min="3076" max="3076" width="16.6640625" style="141" customWidth="1"/>
    <col min="3077" max="3077" width="10.5546875" style="141" customWidth="1"/>
    <col min="3078" max="3078" width="6" style="141" customWidth="1"/>
    <col min="3079" max="3079" width="14.33203125" style="141" customWidth="1"/>
    <col min="3080" max="3080" width="12.5546875" style="141" customWidth="1"/>
    <col min="3081" max="3081" width="12.109375" style="141" customWidth="1"/>
    <col min="3082" max="3082" width="12.6640625" style="141" customWidth="1"/>
    <col min="3083" max="3083" width="10.5546875" style="141" customWidth="1"/>
    <col min="3084" max="3328" width="8.88671875" style="141"/>
    <col min="3329" max="3329" width="0.5546875" style="141" customWidth="1"/>
    <col min="3330" max="3330" width="6" style="141" customWidth="1"/>
    <col min="3331" max="3331" width="18.109375" style="141" customWidth="1"/>
    <col min="3332" max="3332" width="16.6640625" style="141" customWidth="1"/>
    <col min="3333" max="3333" width="10.5546875" style="141" customWidth="1"/>
    <col min="3334" max="3334" width="6" style="141" customWidth="1"/>
    <col min="3335" max="3335" width="14.33203125" style="141" customWidth="1"/>
    <col min="3336" max="3336" width="12.5546875" style="141" customWidth="1"/>
    <col min="3337" max="3337" width="12.109375" style="141" customWidth="1"/>
    <col min="3338" max="3338" width="12.6640625" style="141" customWidth="1"/>
    <col min="3339" max="3339" width="10.5546875" style="141" customWidth="1"/>
    <col min="3340" max="3584" width="8.88671875" style="141"/>
    <col min="3585" max="3585" width="0.5546875" style="141" customWidth="1"/>
    <col min="3586" max="3586" width="6" style="141" customWidth="1"/>
    <col min="3587" max="3587" width="18.109375" style="141" customWidth="1"/>
    <col min="3588" max="3588" width="16.6640625" style="141" customWidth="1"/>
    <col min="3589" max="3589" width="10.5546875" style="141" customWidth="1"/>
    <col min="3590" max="3590" width="6" style="141" customWidth="1"/>
    <col min="3591" max="3591" width="14.33203125" style="141" customWidth="1"/>
    <col min="3592" max="3592" width="12.5546875" style="141" customWidth="1"/>
    <col min="3593" max="3593" width="12.109375" style="141" customWidth="1"/>
    <col min="3594" max="3594" width="12.6640625" style="141" customWidth="1"/>
    <col min="3595" max="3595" width="10.5546875" style="141" customWidth="1"/>
    <col min="3596" max="3840" width="8.88671875" style="141"/>
    <col min="3841" max="3841" width="0.5546875" style="141" customWidth="1"/>
    <col min="3842" max="3842" width="6" style="141" customWidth="1"/>
    <col min="3843" max="3843" width="18.109375" style="141" customWidth="1"/>
    <col min="3844" max="3844" width="16.6640625" style="141" customWidth="1"/>
    <col min="3845" max="3845" width="10.5546875" style="141" customWidth="1"/>
    <col min="3846" max="3846" width="6" style="141" customWidth="1"/>
    <col min="3847" max="3847" width="14.33203125" style="141" customWidth="1"/>
    <col min="3848" max="3848" width="12.5546875" style="141" customWidth="1"/>
    <col min="3849" max="3849" width="12.109375" style="141" customWidth="1"/>
    <col min="3850" max="3850" width="12.6640625" style="141" customWidth="1"/>
    <col min="3851" max="3851" width="10.5546875" style="141" customWidth="1"/>
    <col min="3852" max="4096" width="8.88671875" style="141"/>
    <col min="4097" max="4097" width="0.5546875" style="141" customWidth="1"/>
    <col min="4098" max="4098" width="6" style="141" customWidth="1"/>
    <col min="4099" max="4099" width="18.109375" style="141" customWidth="1"/>
    <col min="4100" max="4100" width="16.6640625" style="141" customWidth="1"/>
    <col min="4101" max="4101" width="10.5546875" style="141" customWidth="1"/>
    <col min="4102" max="4102" width="6" style="141" customWidth="1"/>
    <col min="4103" max="4103" width="14.33203125" style="141" customWidth="1"/>
    <col min="4104" max="4104" width="12.5546875" style="141" customWidth="1"/>
    <col min="4105" max="4105" width="12.109375" style="141" customWidth="1"/>
    <col min="4106" max="4106" width="12.6640625" style="141" customWidth="1"/>
    <col min="4107" max="4107" width="10.5546875" style="141" customWidth="1"/>
    <col min="4108" max="4352" width="8.88671875" style="141"/>
    <col min="4353" max="4353" width="0.5546875" style="141" customWidth="1"/>
    <col min="4354" max="4354" width="6" style="141" customWidth="1"/>
    <col min="4355" max="4355" width="18.109375" style="141" customWidth="1"/>
    <col min="4356" max="4356" width="16.6640625" style="141" customWidth="1"/>
    <col min="4357" max="4357" width="10.5546875" style="141" customWidth="1"/>
    <col min="4358" max="4358" width="6" style="141" customWidth="1"/>
    <col min="4359" max="4359" width="14.33203125" style="141" customWidth="1"/>
    <col min="4360" max="4360" width="12.5546875" style="141" customWidth="1"/>
    <col min="4361" max="4361" width="12.109375" style="141" customWidth="1"/>
    <col min="4362" max="4362" width="12.6640625" style="141" customWidth="1"/>
    <col min="4363" max="4363" width="10.5546875" style="141" customWidth="1"/>
    <col min="4364" max="4608" width="8.88671875" style="141"/>
    <col min="4609" max="4609" width="0.5546875" style="141" customWidth="1"/>
    <col min="4610" max="4610" width="6" style="141" customWidth="1"/>
    <col min="4611" max="4611" width="18.109375" style="141" customWidth="1"/>
    <col min="4612" max="4612" width="16.6640625" style="141" customWidth="1"/>
    <col min="4613" max="4613" width="10.5546875" style="141" customWidth="1"/>
    <col min="4614" max="4614" width="6" style="141" customWidth="1"/>
    <col min="4615" max="4615" width="14.33203125" style="141" customWidth="1"/>
    <col min="4616" max="4616" width="12.5546875" style="141" customWidth="1"/>
    <col min="4617" max="4617" width="12.109375" style="141" customWidth="1"/>
    <col min="4618" max="4618" width="12.6640625" style="141" customWidth="1"/>
    <col min="4619" max="4619" width="10.5546875" style="141" customWidth="1"/>
    <col min="4620" max="4864" width="8.88671875" style="141"/>
    <col min="4865" max="4865" width="0.5546875" style="141" customWidth="1"/>
    <col min="4866" max="4866" width="6" style="141" customWidth="1"/>
    <col min="4867" max="4867" width="18.109375" style="141" customWidth="1"/>
    <col min="4868" max="4868" width="16.6640625" style="141" customWidth="1"/>
    <col min="4869" max="4869" width="10.5546875" style="141" customWidth="1"/>
    <col min="4870" max="4870" width="6" style="141" customWidth="1"/>
    <col min="4871" max="4871" width="14.33203125" style="141" customWidth="1"/>
    <col min="4872" max="4872" width="12.5546875" style="141" customWidth="1"/>
    <col min="4873" max="4873" width="12.109375" style="141" customWidth="1"/>
    <col min="4874" max="4874" width="12.6640625" style="141" customWidth="1"/>
    <col min="4875" max="4875" width="10.5546875" style="141" customWidth="1"/>
    <col min="4876" max="5120" width="8.88671875" style="141"/>
    <col min="5121" max="5121" width="0.5546875" style="141" customWidth="1"/>
    <col min="5122" max="5122" width="6" style="141" customWidth="1"/>
    <col min="5123" max="5123" width="18.109375" style="141" customWidth="1"/>
    <col min="5124" max="5124" width="16.6640625" style="141" customWidth="1"/>
    <col min="5125" max="5125" width="10.5546875" style="141" customWidth="1"/>
    <col min="5126" max="5126" width="6" style="141" customWidth="1"/>
    <col min="5127" max="5127" width="14.33203125" style="141" customWidth="1"/>
    <col min="5128" max="5128" width="12.5546875" style="141" customWidth="1"/>
    <col min="5129" max="5129" width="12.109375" style="141" customWidth="1"/>
    <col min="5130" max="5130" width="12.6640625" style="141" customWidth="1"/>
    <col min="5131" max="5131" width="10.5546875" style="141" customWidth="1"/>
    <col min="5132" max="5376" width="8.88671875" style="141"/>
    <col min="5377" max="5377" width="0.5546875" style="141" customWidth="1"/>
    <col min="5378" max="5378" width="6" style="141" customWidth="1"/>
    <col min="5379" max="5379" width="18.109375" style="141" customWidth="1"/>
    <col min="5380" max="5380" width="16.6640625" style="141" customWidth="1"/>
    <col min="5381" max="5381" width="10.5546875" style="141" customWidth="1"/>
    <col min="5382" max="5382" width="6" style="141" customWidth="1"/>
    <col min="5383" max="5383" width="14.33203125" style="141" customWidth="1"/>
    <col min="5384" max="5384" width="12.5546875" style="141" customWidth="1"/>
    <col min="5385" max="5385" width="12.109375" style="141" customWidth="1"/>
    <col min="5386" max="5386" width="12.6640625" style="141" customWidth="1"/>
    <col min="5387" max="5387" width="10.5546875" style="141" customWidth="1"/>
    <col min="5388" max="5632" width="8.88671875" style="141"/>
    <col min="5633" max="5633" width="0.5546875" style="141" customWidth="1"/>
    <col min="5634" max="5634" width="6" style="141" customWidth="1"/>
    <col min="5635" max="5635" width="18.109375" style="141" customWidth="1"/>
    <col min="5636" max="5636" width="16.6640625" style="141" customWidth="1"/>
    <col min="5637" max="5637" width="10.5546875" style="141" customWidth="1"/>
    <col min="5638" max="5638" width="6" style="141" customWidth="1"/>
    <col min="5639" max="5639" width="14.33203125" style="141" customWidth="1"/>
    <col min="5640" max="5640" width="12.5546875" style="141" customWidth="1"/>
    <col min="5641" max="5641" width="12.109375" style="141" customWidth="1"/>
    <col min="5642" max="5642" width="12.6640625" style="141" customWidth="1"/>
    <col min="5643" max="5643" width="10.5546875" style="141" customWidth="1"/>
    <col min="5644" max="5888" width="8.88671875" style="141"/>
    <col min="5889" max="5889" width="0.5546875" style="141" customWidth="1"/>
    <col min="5890" max="5890" width="6" style="141" customWidth="1"/>
    <col min="5891" max="5891" width="18.109375" style="141" customWidth="1"/>
    <col min="5892" max="5892" width="16.6640625" style="141" customWidth="1"/>
    <col min="5893" max="5893" width="10.5546875" style="141" customWidth="1"/>
    <col min="5894" max="5894" width="6" style="141" customWidth="1"/>
    <col min="5895" max="5895" width="14.33203125" style="141" customWidth="1"/>
    <col min="5896" max="5896" width="12.5546875" style="141" customWidth="1"/>
    <col min="5897" max="5897" width="12.109375" style="141" customWidth="1"/>
    <col min="5898" max="5898" width="12.6640625" style="141" customWidth="1"/>
    <col min="5899" max="5899" width="10.5546875" style="141" customWidth="1"/>
    <col min="5900" max="6144" width="8.88671875" style="141"/>
    <col min="6145" max="6145" width="0.5546875" style="141" customWidth="1"/>
    <col min="6146" max="6146" width="6" style="141" customWidth="1"/>
    <col min="6147" max="6147" width="18.109375" style="141" customWidth="1"/>
    <col min="6148" max="6148" width="16.6640625" style="141" customWidth="1"/>
    <col min="6149" max="6149" width="10.5546875" style="141" customWidth="1"/>
    <col min="6150" max="6150" width="6" style="141" customWidth="1"/>
    <col min="6151" max="6151" width="14.33203125" style="141" customWidth="1"/>
    <col min="6152" max="6152" width="12.5546875" style="141" customWidth="1"/>
    <col min="6153" max="6153" width="12.109375" style="141" customWidth="1"/>
    <col min="6154" max="6154" width="12.6640625" style="141" customWidth="1"/>
    <col min="6155" max="6155" width="10.5546875" style="141" customWidth="1"/>
    <col min="6156" max="6400" width="8.88671875" style="141"/>
    <col min="6401" max="6401" width="0.5546875" style="141" customWidth="1"/>
    <col min="6402" max="6402" width="6" style="141" customWidth="1"/>
    <col min="6403" max="6403" width="18.109375" style="141" customWidth="1"/>
    <col min="6404" max="6404" width="16.6640625" style="141" customWidth="1"/>
    <col min="6405" max="6405" width="10.5546875" style="141" customWidth="1"/>
    <col min="6406" max="6406" width="6" style="141" customWidth="1"/>
    <col min="6407" max="6407" width="14.33203125" style="141" customWidth="1"/>
    <col min="6408" max="6408" width="12.5546875" style="141" customWidth="1"/>
    <col min="6409" max="6409" width="12.109375" style="141" customWidth="1"/>
    <col min="6410" max="6410" width="12.6640625" style="141" customWidth="1"/>
    <col min="6411" max="6411" width="10.5546875" style="141" customWidth="1"/>
    <col min="6412" max="6656" width="8.88671875" style="141"/>
    <col min="6657" max="6657" width="0.5546875" style="141" customWidth="1"/>
    <col min="6658" max="6658" width="6" style="141" customWidth="1"/>
    <col min="6659" max="6659" width="18.109375" style="141" customWidth="1"/>
    <col min="6660" max="6660" width="16.6640625" style="141" customWidth="1"/>
    <col min="6661" max="6661" width="10.5546875" style="141" customWidth="1"/>
    <col min="6662" max="6662" width="6" style="141" customWidth="1"/>
    <col min="6663" max="6663" width="14.33203125" style="141" customWidth="1"/>
    <col min="6664" max="6664" width="12.5546875" style="141" customWidth="1"/>
    <col min="6665" max="6665" width="12.109375" style="141" customWidth="1"/>
    <col min="6666" max="6666" width="12.6640625" style="141" customWidth="1"/>
    <col min="6667" max="6667" width="10.5546875" style="141" customWidth="1"/>
    <col min="6668" max="6912" width="8.88671875" style="141"/>
    <col min="6913" max="6913" width="0.5546875" style="141" customWidth="1"/>
    <col min="6914" max="6914" width="6" style="141" customWidth="1"/>
    <col min="6915" max="6915" width="18.109375" style="141" customWidth="1"/>
    <col min="6916" max="6916" width="16.6640625" style="141" customWidth="1"/>
    <col min="6917" max="6917" width="10.5546875" style="141" customWidth="1"/>
    <col min="6918" max="6918" width="6" style="141" customWidth="1"/>
    <col min="6919" max="6919" width="14.33203125" style="141" customWidth="1"/>
    <col min="6920" max="6920" width="12.5546875" style="141" customWidth="1"/>
    <col min="6921" max="6921" width="12.109375" style="141" customWidth="1"/>
    <col min="6922" max="6922" width="12.6640625" style="141" customWidth="1"/>
    <col min="6923" max="6923" width="10.5546875" style="141" customWidth="1"/>
    <col min="6924" max="7168" width="8.88671875" style="141"/>
    <col min="7169" max="7169" width="0.5546875" style="141" customWidth="1"/>
    <col min="7170" max="7170" width="6" style="141" customWidth="1"/>
    <col min="7171" max="7171" width="18.109375" style="141" customWidth="1"/>
    <col min="7172" max="7172" width="16.6640625" style="141" customWidth="1"/>
    <col min="7173" max="7173" width="10.5546875" style="141" customWidth="1"/>
    <col min="7174" max="7174" width="6" style="141" customWidth="1"/>
    <col min="7175" max="7175" width="14.33203125" style="141" customWidth="1"/>
    <col min="7176" max="7176" width="12.5546875" style="141" customWidth="1"/>
    <col min="7177" max="7177" width="12.109375" style="141" customWidth="1"/>
    <col min="7178" max="7178" width="12.6640625" style="141" customWidth="1"/>
    <col min="7179" max="7179" width="10.5546875" style="141" customWidth="1"/>
    <col min="7180" max="7424" width="8.88671875" style="141"/>
    <col min="7425" max="7425" width="0.5546875" style="141" customWidth="1"/>
    <col min="7426" max="7426" width="6" style="141" customWidth="1"/>
    <col min="7427" max="7427" width="18.109375" style="141" customWidth="1"/>
    <col min="7428" max="7428" width="16.6640625" style="141" customWidth="1"/>
    <col min="7429" max="7429" width="10.5546875" style="141" customWidth="1"/>
    <col min="7430" max="7430" width="6" style="141" customWidth="1"/>
    <col min="7431" max="7431" width="14.33203125" style="141" customWidth="1"/>
    <col min="7432" max="7432" width="12.5546875" style="141" customWidth="1"/>
    <col min="7433" max="7433" width="12.109375" style="141" customWidth="1"/>
    <col min="7434" max="7434" width="12.6640625" style="141" customWidth="1"/>
    <col min="7435" max="7435" width="10.5546875" style="141" customWidth="1"/>
    <col min="7436" max="7680" width="8.88671875" style="141"/>
    <col min="7681" max="7681" width="0.5546875" style="141" customWidth="1"/>
    <col min="7682" max="7682" width="6" style="141" customWidth="1"/>
    <col min="7683" max="7683" width="18.109375" style="141" customWidth="1"/>
    <col min="7684" max="7684" width="16.6640625" style="141" customWidth="1"/>
    <col min="7685" max="7685" width="10.5546875" style="141" customWidth="1"/>
    <col min="7686" max="7686" width="6" style="141" customWidth="1"/>
    <col min="7687" max="7687" width="14.33203125" style="141" customWidth="1"/>
    <col min="7688" max="7688" width="12.5546875" style="141" customWidth="1"/>
    <col min="7689" max="7689" width="12.109375" style="141" customWidth="1"/>
    <col min="7690" max="7690" width="12.6640625" style="141" customWidth="1"/>
    <col min="7691" max="7691" width="10.5546875" style="141" customWidth="1"/>
    <col min="7692" max="7936" width="8.88671875" style="141"/>
    <col min="7937" max="7937" width="0.5546875" style="141" customWidth="1"/>
    <col min="7938" max="7938" width="6" style="141" customWidth="1"/>
    <col min="7939" max="7939" width="18.109375" style="141" customWidth="1"/>
    <col min="7940" max="7940" width="16.6640625" style="141" customWidth="1"/>
    <col min="7941" max="7941" width="10.5546875" style="141" customWidth="1"/>
    <col min="7942" max="7942" width="6" style="141" customWidth="1"/>
    <col min="7943" max="7943" width="14.33203125" style="141" customWidth="1"/>
    <col min="7944" max="7944" width="12.5546875" style="141" customWidth="1"/>
    <col min="7945" max="7945" width="12.109375" style="141" customWidth="1"/>
    <col min="7946" max="7946" width="12.6640625" style="141" customWidth="1"/>
    <col min="7947" max="7947" width="10.5546875" style="141" customWidth="1"/>
    <col min="7948" max="8192" width="8.88671875" style="141"/>
    <col min="8193" max="8193" width="0.5546875" style="141" customWidth="1"/>
    <col min="8194" max="8194" width="6" style="141" customWidth="1"/>
    <col min="8195" max="8195" width="18.109375" style="141" customWidth="1"/>
    <col min="8196" max="8196" width="16.6640625" style="141" customWidth="1"/>
    <col min="8197" max="8197" width="10.5546875" style="141" customWidth="1"/>
    <col min="8198" max="8198" width="6" style="141" customWidth="1"/>
    <col min="8199" max="8199" width="14.33203125" style="141" customWidth="1"/>
    <col min="8200" max="8200" width="12.5546875" style="141" customWidth="1"/>
    <col min="8201" max="8201" width="12.109375" style="141" customWidth="1"/>
    <col min="8202" max="8202" width="12.6640625" style="141" customWidth="1"/>
    <col min="8203" max="8203" width="10.5546875" style="141" customWidth="1"/>
    <col min="8204" max="8448" width="8.88671875" style="141"/>
    <col min="8449" max="8449" width="0.5546875" style="141" customWidth="1"/>
    <col min="8450" max="8450" width="6" style="141" customWidth="1"/>
    <col min="8451" max="8451" width="18.109375" style="141" customWidth="1"/>
    <col min="8452" max="8452" width="16.6640625" style="141" customWidth="1"/>
    <col min="8453" max="8453" width="10.5546875" style="141" customWidth="1"/>
    <col min="8454" max="8454" width="6" style="141" customWidth="1"/>
    <col min="8455" max="8455" width="14.33203125" style="141" customWidth="1"/>
    <col min="8456" max="8456" width="12.5546875" style="141" customWidth="1"/>
    <col min="8457" max="8457" width="12.109375" style="141" customWidth="1"/>
    <col min="8458" max="8458" width="12.6640625" style="141" customWidth="1"/>
    <col min="8459" max="8459" width="10.5546875" style="141" customWidth="1"/>
    <col min="8460" max="8704" width="8.88671875" style="141"/>
    <col min="8705" max="8705" width="0.5546875" style="141" customWidth="1"/>
    <col min="8706" max="8706" width="6" style="141" customWidth="1"/>
    <col min="8707" max="8707" width="18.109375" style="141" customWidth="1"/>
    <col min="8708" max="8708" width="16.6640625" style="141" customWidth="1"/>
    <col min="8709" max="8709" width="10.5546875" style="141" customWidth="1"/>
    <col min="8710" max="8710" width="6" style="141" customWidth="1"/>
    <col min="8711" max="8711" width="14.33203125" style="141" customWidth="1"/>
    <col min="8712" max="8712" width="12.5546875" style="141" customWidth="1"/>
    <col min="8713" max="8713" width="12.109375" style="141" customWidth="1"/>
    <col min="8714" max="8714" width="12.6640625" style="141" customWidth="1"/>
    <col min="8715" max="8715" width="10.5546875" style="141" customWidth="1"/>
    <col min="8716" max="8960" width="8.88671875" style="141"/>
    <col min="8961" max="8961" width="0.5546875" style="141" customWidth="1"/>
    <col min="8962" max="8962" width="6" style="141" customWidth="1"/>
    <col min="8963" max="8963" width="18.109375" style="141" customWidth="1"/>
    <col min="8964" max="8964" width="16.6640625" style="141" customWidth="1"/>
    <col min="8965" max="8965" width="10.5546875" style="141" customWidth="1"/>
    <col min="8966" max="8966" width="6" style="141" customWidth="1"/>
    <col min="8967" max="8967" width="14.33203125" style="141" customWidth="1"/>
    <col min="8968" max="8968" width="12.5546875" style="141" customWidth="1"/>
    <col min="8969" max="8969" width="12.109375" style="141" customWidth="1"/>
    <col min="8970" max="8970" width="12.6640625" style="141" customWidth="1"/>
    <col min="8971" max="8971" width="10.5546875" style="141" customWidth="1"/>
    <col min="8972" max="9216" width="8.88671875" style="141"/>
    <col min="9217" max="9217" width="0.5546875" style="141" customWidth="1"/>
    <col min="9218" max="9218" width="6" style="141" customWidth="1"/>
    <col min="9219" max="9219" width="18.109375" style="141" customWidth="1"/>
    <col min="9220" max="9220" width="16.6640625" style="141" customWidth="1"/>
    <col min="9221" max="9221" width="10.5546875" style="141" customWidth="1"/>
    <col min="9222" max="9222" width="6" style="141" customWidth="1"/>
    <col min="9223" max="9223" width="14.33203125" style="141" customWidth="1"/>
    <col min="9224" max="9224" width="12.5546875" style="141" customWidth="1"/>
    <col min="9225" max="9225" width="12.109375" style="141" customWidth="1"/>
    <col min="9226" max="9226" width="12.6640625" style="141" customWidth="1"/>
    <col min="9227" max="9227" width="10.5546875" style="141" customWidth="1"/>
    <col min="9228" max="9472" width="8.88671875" style="141"/>
    <col min="9473" max="9473" width="0.5546875" style="141" customWidth="1"/>
    <col min="9474" max="9474" width="6" style="141" customWidth="1"/>
    <col min="9475" max="9475" width="18.109375" style="141" customWidth="1"/>
    <col min="9476" max="9476" width="16.6640625" style="141" customWidth="1"/>
    <col min="9477" max="9477" width="10.5546875" style="141" customWidth="1"/>
    <col min="9478" max="9478" width="6" style="141" customWidth="1"/>
    <col min="9479" max="9479" width="14.33203125" style="141" customWidth="1"/>
    <col min="9480" max="9480" width="12.5546875" style="141" customWidth="1"/>
    <col min="9481" max="9481" width="12.109375" style="141" customWidth="1"/>
    <col min="9482" max="9482" width="12.6640625" style="141" customWidth="1"/>
    <col min="9483" max="9483" width="10.5546875" style="141" customWidth="1"/>
    <col min="9484" max="9728" width="8.88671875" style="141"/>
    <col min="9729" max="9729" width="0.5546875" style="141" customWidth="1"/>
    <col min="9730" max="9730" width="6" style="141" customWidth="1"/>
    <col min="9731" max="9731" width="18.109375" style="141" customWidth="1"/>
    <col min="9732" max="9732" width="16.6640625" style="141" customWidth="1"/>
    <col min="9733" max="9733" width="10.5546875" style="141" customWidth="1"/>
    <col min="9734" max="9734" width="6" style="141" customWidth="1"/>
    <col min="9735" max="9735" width="14.33203125" style="141" customWidth="1"/>
    <col min="9736" max="9736" width="12.5546875" style="141" customWidth="1"/>
    <col min="9737" max="9737" width="12.109375" style="141" customWidth="1"/>
    <col min="9738" max="9738" width="12.6640625" style="141" customWidth="1"/>
    <col min="9739" max="9739" width="10.5546875" style="141" customWidth="1"/>
    <col min="9740" max="9984" width="8.88671875" style="141"/>
    <col min="9985" max="9985" width="0.5546875" style="141" customWidth="1"/>
    <col min="9986" max="9986" width="6" style="141" customWidth="1"/>
    <col min="9987" max="9987" width="18.109375" style="141" customWidth="1"/>
    <col min="9988" max="9988" width="16.6640625" style="141" customWidth="1"/>
    <col min="9989" max="9989" width="10.5546875" style="141" customWidth="1"/>
    <col min="9990" max="9990" width="6" style="141" customWidth="1"/>
    <col min="9991" max="9991" width="14.33203125" style="141" customWidth="1"/>
    <col min="9992" max="9992" width="12.5546875" style="141" customWidth="1"/>
    <col min="9993" max="9993" width="12.109375" style="141" customWidth="1"/>
    <col min="9994" max="9994" width="12.6640625" style="141" customWidth="1"/>
    <col min="9995" max="9995" width="10.5546875" style="141" customWidth="1"/>
    <col min="9996" max="10240" width="8.88671875" style="141"/>
    <col min="10241" max="10241" width="0.5546875" style="141" customWidth="1"/>
    <col min="10242" max="10242" width="6" style="141" customWidth="1"/>
    <col min="10243" max="10243" width="18.109375" style="141" customWidth="1"/>
    <col min="10244" max="10244" width="16.6640625" style="141" customWidth="1"/>
    <col min="10245" max="10245" width="10.5546875" style="141" customWidth="1"/>
    <col min="10246" max="10246" width="6" style="141" customWidth="1"/>
    <col min="10247" max="10247" width="14.33203125" style="141" customWidth="1"/>
    <col min="10248" max="10248" width="12.5546875" style="141" customWidth="1"/>
    <col min="10249" max="10249" width="12.109375" style="141" customWidth="1"/>
    <col min="10250" max="10250" width="12.6640625" style="141" customWidth="1"/>
    <col min="10251" max="10251" width="10.5546875" style="141" customWidth="1"/>
    <col min="10252" max="10496" width="8.88671875" style="141"/>
    <col min="10497" max="10497" width="0.5546875" style="141" customWidth="1"/>
    <col min="10498" max="10498" width="6" style="141" customWidth="1"/>
    <col min="10499" max="10499" width="18.109375" style="141" customWidth="1"/>
    <col min="10500" max="10500" width="16.6640625" style="141" customWidth="1"/>
    <col min="10501" max="10501" width="10.5546875" style="141" customWidth="1"/>
    <col min="10502" max="10502" width="6" style="141" customWidth="1"/>
    <col min="10503" max="10503" width="14.33203125" style="141" customWidth="1"/>
    <col min="10504" max="10504" width="12.5546875" style="141" customWidth="1"/>
    <col min="10505" max="10505" width="12.109375" style="141" customWidth="1"/>
    <col min="10506" max="10506" width="12.6640625" style="141" customWidth="1"/>
    <col min="10507" max="10507" width="10.5546875" style="141" customWidth="1"/>
    <col min="10508" max="10752" width="8.88671875" style="141"/>
    <col min="10753" max="10753" width="0.5546875" style="141" customWidth="1"/>
    <col min="10754" max="10754" width="6" style="141" customWidth="1"/>
    <col min="10755" max="10755" width="18.109375" style="141" customWidth="1"/>
    <col min="10756" max="10756" width="16.6640625" style="141" customWidth="1"/>
    <col min="10757" max="10757" width="10.5546875" style="141" customWidth="1"/>
    <col min="10758" max="10758" width="6" style="141" customWidth="1"/>
    <col min="10759" max="10759" width="14.33203125" style="141" customWidth="1"/>
    <col min="10760" max="10760" width="12.5546875" style="141" customWidth="1"/>
    <col min="10761" max="10761" width="12.109375" style="141" customWidth="1"/>
    <col min="10762" max="10762" width="12.6640625" style="141" customWidth="1"/>
    <col min="10763" max="10763" width="10.5546875" style="141" customWidth="1"/>
    <col min="10764" max="11008" width="8.88671875" style="141"/>
    <col min="11009" max="11009" width="0.5546875" style="141" customWidth="1"/>
    <col min="11010" max="11010" width="6" style="141" customWidth="1"/>
    <col min="11011" max="11011" width="18.109375" style="141" customWidth="1"/>
    <col min="11012" max="11012" width="16.6640625" style="141" customWidth="1"/>
    <col min="11013" max="11013" width="10.5546875" style="141" customWidth="1"/>
    <col min="11014" max="11014" width="6" style="141" customWidth="1"/>
    <col min="11015" max="11015" width="14.33203125" style="141" customWidth="1"/>
    <col min="11016" max="11016" width="12.5546875" style="141" customWidth="1"/>
    <col min="11017" max="11017" width="12.109375" style="141" customWidth="1"/>
    <col min="11018" max="11018" width="12.6640625" style="141" customWidth="1"/>
    <col min="11019" max="11019" width="10.5546875" style="141" customWidth="1"/>
    <col min="11020" max="11264" width="8.88671875" style="141"/>
    <col min="11265" max="11265" width="0.5546875" style="141" customWidth="1"/>
    <col min="11266" max="11266" width="6" style="141" customWidth="1"/>
    <col min="11267" max="11267" width="18.109375" style="141" customWidth="1"/>
    <col min="11268" max="11268" width="16.6640625" style="141" customWidth="1"/>
    <col min="11269" max="11269" width="10.5546875" style="141" customWidth="1"/>
    <col min="11270" max="11270" width="6" style="141" customWidth="1"/>
    <col min="11271" max="11271" width="14.33203125" style="141" customWidth="1"/>
    <col min="11272" max="11272" width="12.5546875" style="141" customWidth="1"/>
    <col min="11273" max="11273" width="12.109375" style="141" customWidth="1"/>
    <col min="11274" max="11274" width="12.6640625" style="141" customWidth="1"/>
    <col min="11275" max="11275" width="10.5546875" style="141" customWidth="1"/>
    <col min="11276" max="11520" width="8.88671875" style="141"/>
    <col min="11521" max="11521" width="0.5546875" style="141" customWidth="1"/>
    <col min="11522" max="11522" width="6" style="141" customWidth="1"/>
    <col min="11523" max="11523" width="18.109375" style="141" customWidth="1"/>
    <col min="11524" max="11524" width="16.6640625" style="141" customWidth="1"/>
    <col min="11525" max="11525" width="10.5546875" style="141" customWidth="1"/>
    <col min="11526" max="11526" width="6" style="141" customWidth="1"/>
    <col min="11527" max="11527" width="14.33203125" style="141" customWidth="1"/>
    <col min="11528" max="11528" width="12.5546875" style="141" customWidth="1"/>
    <col min="11529" max="11529" width="12.109375" style="141" customWidth="1"/>
    <col min="11530" max="11530" width="12.6640625" style="141" customWidth="1"/>
    <col min="11531" max="11531" width="10.5546875" style="141" customWidth="1"/>
    <col min="11532" max="11776" width="8.88671875" style="141"/>
    <col min="11777" max="11777" width="0.5546875" style="141" customWidth="1"/>
    <col min="11778" max="11778" width="6" style="141" customWidth="1"/>
    <col min="11779" max="11779" width="18.109375" style="141" customWidth="1"/>
    <col min="11780" max="11780" width="16.6640625" style="141" customWidth="1"/>
    <col min="11781" max="11781" width="10.5546875" style="141" customWidth="1"/>
    <col min="11782" max="11782" width="6" style="141" customWidth="1"/>
    <col min="11783" max="11783" width="14.33203125" style="141" customWidth="1"/>
    <col min="11784" max="11784" width="12.5546875" style="141" customWidth="1"/>
    <col min="11785" max="11785" width="12.109375" style="141" customWidth="1"/>
    <col min="11786" max="11786" width="12.6640625" style="141" customWidth="1"/>
    <col min="11787" max="11787" width="10.5546875" style="141" customWidth="1"/>
    <col min="11788" max="12032" width="8.88671875" style="141"/>
    <col min="12033" max="12033" width="0.5546875" style="141" customWidth="1"/>
    <col min="12034" max="12034" width="6" style="141" customWidth="1"/>
    <col min="12035" max="12035" width="18.109375" style="141" customWidth="1"/>
    <col min="12036" max="12036" width="16.6640625" style="141" customWidth="1"/>
    <col min="12037" max="12037" width="10.5546875" style="141" customWidth="1"/>
    <col min="12038" max="12038" width="6" style="141" customWidth="1"/>
    <col min="12039" max="12039" width="14.33203125" style="141" customWidth="1"/>
    <col min="12040" max="12040" width="12.5546875" style="141" customWidth="1"/>
    <col min="12041" max="12041" width="12.109375" style="141" customWidth="1"/>
    <col min="12042" max="12042" width="12.6640625" style="141" customWidth="1"/>
    <col min="12043" max="12043" width="10.5546875" style="141" customWidth="1"/>
    <col min="12044" max="12288" width="8.88671875" style="141"/>
    <col min="12289" max="12289" width="0.5546875" style="141" customWidth="1"/>
    <col min="12290" max="12290" width="6" style="141" customWidth="1"/>
    <col min="12291" max="12291" width="18.109375" style="141" customWidth="1"/>
    <col min="12292" max="12292" width="16.6640625" style="141" customWidth="1"/>
    <col min="12293" max="12293" width="10.5546875" style="141" customWidth="1"/>
    <col min="12294" max="12294" width="6" style="141" customWidth="1"/>
    <col min="12295" max="12295" width="14.33203125" style="141" customWidth="1"/>
    <col min="12296" max="12296" width="12.5546875" style="141" customWidth="1"/>
    <col min="12297" max="12297" width="12.109375" style="141" customWidth="1"/>
    <col min="12298" max="12298" width="12.6640625" style="141" customWidth="1"/>
    <col min="12299" max="12299" width="10.5546875" style="141" customWidth="1"/>
    <col min="12300" max="12544" width="8.88671875" style="141"/>
    <col min="12545" max="12545" width="0.5546875" style="141" customWidth="1"/>
    <col min="12546" max="12546" width="6" style="141" customWidth="1"/>
    <col min="12547" max="12547" width="18.109375" style="141" customWidth="1"/>
    <col min="12548" max="12548" width="16.6640625" style="141" customWidth="1"/>
    <col min="12549" max="12549" width="10.5546875" style="141" customWidth="1"/>
    <col min="12550" max="12550" width="6" style="141" customWidth="1"/>
    <col min="12551" max="12551" width="14.33203125" style="141" customWidth="1"/>
    <col min="12552" max="12552" width="12.5546875" style="141" customWidth="1"/>
    <col min="12553" max="12553" width="12.109375" style="141" customWidth="1"/>
    <col min="12554" max="12554" width="12.6640625" style="141" customWidth="1"/>
    <col min="12555" max="12555" width="10.5546875" style="141" customWidth="1"/>
    <col min="12556" max="12800" width="8.88671875" style="141"/>
    <col min="12801" max="12801" width="0.5546875" style="141" customWidth="1"/>
    <col min="12802" max="12802" width="6" style="141" customWidth="1"/>
    <col min="12803" max="12803" width="18.109375" style="141" customWidth="1"/>
    <col min="12804" max="12804" width="16.6640625" style="141" customWidth="1"/>
    <col min="12805" max="12805" width="10.5546875" style="141" customWidth="1"/>
    <col min="12806" max="12806" width="6" style="141" customWidth="1"/>
    <col min="12807" max="12807" width="14.33203125" style="141" customWidth="1"/>
    <col min="12808" max="12808" width="12.5546875" style="141" customWidth="1"/>
    <col min="12809" max="12809" width="12.109375" style="141" customWidth="1"/>
    <col min="12810" max="12810" width="12.6640625" style="141" customWidth="1"/>
    <col min="12811" max="12811" width="10.5546875" style="141" customWidth="1"/>
    <col min="12812" max="13056" width="8.88671875" style="141"/>
    <col min="13057" max="13057" width="0.5546875" style="141" customWidth="1"/>
    <col min="13058" max="13058" width="6" style="141" customWidth="1"/>
    <col min="13059" max="13059" width="18.109375" style="141" customWidth="1"/>
    <col min="13060" max="13060" width="16.6640625" style="141" customWidth="1"/>
    <col min="13061" max="13061" width="10.5546875" style="141" customWidth="1"/>
    <col min="13062" max="13062" width="6" style="141" customWidth="1"/>
    <col min="13063" max="13063" width="14.33203125" style="141" customWidth="1"/>
    <col min="13064" max="13064" width="12.5546875" style="141" customWidth="1"/>
    <col min="13065" max="13065" width="12.109375" style="141" customWidth="1"/>
    <col min="13066" max="13066" width="12.6640625" style="141" customWidth="1"/>
    <col min="13067" max="13067" width="10.5546875" style="141" customWidth="1"/>
    <col min="13068" max="13312" width="8.88671875" style="141"/>
    <col min="13313" max="13313" width="0.5546875" style="141" customWidth="1"/>
    <col min="13314" max="13314" width="6" style="141" customWidth="1"/>
    <col min="13315" max="13315" width="18.109375" style="141" customWidth="1"/>
    <col min="13316" max="13316" width="16.6640625" style="141" customWidth="1"/>
    <col min="13317" max="13317" width="10.5546875" style="141" customWidth="1"/>
    <col min="13318" max="13318" width="6" style="141" customWidth="1"/>
    <col min="13319" max="13319" width="14.33203125" style="141" customWidth="1"/>
    <col min="13320" max="13320" width="12.5546875" style="141" customWidth="1"/>
    <col min="13321" max="13321" width="12.109375" style="141" customWidth="1"/>
    <col min="13322" max="13322" width="12.6640625" style="141" customWidth="1"/>
    <col min="13323" max="13323" width="10.5546875" style="141" customWidth="1"/>
    <col min="13324" max="13568" width="8.88671875" style="141"/>
    <col min="13569" max="13569" width="0.5546875" style="141" customWidth="1"/>
    <col min="13570" max="13570" width="6" style="141" customWidth="1"/>
    <col min="13571" max="13571" width="18.109375" style="141" customWidth="1"/>
    <col min="13572" max="13572" width="16.6640625" style="141" customWidth="1"/>
    <col min="13573" max="13573" width="10.5546875" style="141" customWidth="1"/>
    <col min="13574" max="13574" width="6" style="141" customWidth="1"/>
    <col min="13575" max="13575" width="14.33203125" style="141" customWidth="1"/>
    <col min="13576" max="13576" width="12.5546875" style="141" customWidth="1"/>
    <col min="13577" max="13577" width="12.109375" style="141" customWidth="1"/>
    <col min="13578" max="13578" width="12.6640625" style="141" customWidth="1"/>
    <col min="13579" max="13579" width="10.5546875" style="141" customWidth="1"/>
    <col min="13580" max="13824" width="8.88671875" style="141"/>
    <col min="13825" max="13825" width="0.5546875" style="141" customWidth="1"/>
    <col min="13826" max="13826" width="6" style="141" customWidth="1"/>
    <col min="13827" max="13827" width="18.109375" style="141" customWidth="1"/>
    <col min="13828" max="13828" width="16.6640625" style="141" customWidth="1"/>
    <col min="13829" max="13829" width="10.5546875" style="141" customWidth="1"/>
    <col min="13830" max="13830" width="6" style="141" customWidth="1"/>
    <col min="13831" max="13831" width="14.33203125" style="141" customWidth="1"/>
    <col min="13832" max="13832" width="12.5546875" style="141" customWidth="1"/>
    <col min="13833" max="13833" width="12.109375" style="141" customWidth="1"/>
    <col min="13834" max="13834" width="12.6640625" style="141" customWidth="1"/>
    <col min="13835" max="13835" width="10.5546875" style="141" customWidth="1"/>
    <col min="13836" max="14080" width="8.88671875" style="141"/>
    <col min="14081" max="14081" width="0.5546875" style="141" customWidth="1"/>
    <col min="14082" max="14082" width="6" style="141" customWidth="1"/>
    <col min="14083" max="14083" width="18.109375" style="141" customWidth="1"/>
    <col min="14084" max="14084" width="16.6640625" style="141" customWidth="1"/>
    <col min="14085" max="14085" width="10.5546875" style="141" customWidth="1"/>
    <col min="14086" max="14086" width="6" style="141" customWidth="1"/>
    <col min="14087" max="14087" width="14.33203125" style="141" customWidth="1"/>
    <col min="14088" max="14088" width="12.5546875" style="141" customWidth="1"/>
    <col min="14089" max="14089" width="12.109375" style="141" customWidth="1"/>
    <col min="14090" max="14090" width="12.6640625" style="141" customWidth="1"/>
    <col min="14091" max="14091" width="10.5546875" style="141" customWidth="1"/>
    <col min="14092" max="14336" width="8.88671875" style="141"/>
    <col min="14337" max="14337" width="0.5546875" style="141" customWidth="1"/>
    <col min="14338" max="14338" width="6" style="141" customWidth="1"/>
    <col min="14339" max="14339" width="18.109375" style="141" customWidth="1"/>
    <col min="14340" max="14340" width="16.6640625" style="141" customWidth="1"/>
    <col min="14341" max="14341" width="10.5546875" style="141" customWidth="1"/>
    <col min="14342" max="14342" width="6" style="141" customWidth="1"/>
    <col min="14343" max="14343" width="14.33203125" style="141" customWidth="1"/>
    <col min="14344" max="14344" width="12.5546875" style="141" customWidth="1"/>
    <col min="14345" max="14345" width="12.109375" style="141" customWidth="1"/>
    <col min="14346" max="14346" width="12.6640625" style="141" customWidth="1"/>
    <col min="14347" max="14347" width="10.5546875" style="141" customWidth="1"/>
    <col min="14348" max="14592" width="8.88671875" style="141"/>
    <col min="14593" max="14593" width="0.5546875" style="141" customWidth="1"/>
    <col min="14594" max="14594" width="6" style="141" customWidth="1"/>
    <col min="14595" max="14595" width="18.109375" style="141" customWidth="1"/>
    <col min="14596" max="14596" width="16.6640625" style="141" customWidth="1"/>
    <col min="14597" max="14597" width="10.5546875" style="141" customWidth="1"/>
    <col min="14598" max="14598" width="6" style="141" customWidth="1"/>
    <col min="14599" max="14599" width="14.33203125" style="141" customWidth="1"/>
    <col min="14600" max="14600" width="12.5546875" style="141" customWidth="1"/>
    <col min="14601" max="14601" width="12.109375" style="141" customWidth="1"/>
    <col min="14602" max="14602" width="12.6640625" style="141" customWidth="1"/>
    <col min="14603" max="14603" width="10.5546875" style="141" customWidth="1"/>
    <col min="14604" max="14848" width="8.88671875" style="141"/>
    <col min="14849" max="14849" width="0.5546875" style="141" customWidth="1"/>
    <col min="14850" max="14850" width="6" style="141" customWidth="1"/>
    <col min="14851" max="14851" width="18.109375" style="141" customWidth="1"/>
    <col min="14852" max="14852" width="16.6640625" style="141" customWidth="1"/>
    <col min="14853" max="14853" width="10.5546875" style="141" customWidth="1"/>
    <col min="14854" max="14854" width="6" style="141" customWidth="1"/>
    <col min="14855" max="14855" width="14.33203125" style="141" customWidth="1"/>
    <col min="14856" max="14856" width="12.5546875" style="141" customWidth="1"/>
    <col min="14857" max="14857" width="12.109375" style="141" customWidth="1"/>
    <col min="14858" max="14858" width="12.6640625" style="141" customWidth="1"/>
    <col min="14859" max="14859" width="10.5546875" style="141" customWidth="1"/>
    <col min="14860" max="15104" width="8.88671875" style="141"/>
    <col min="15105" max="15105" width="0.5546875" style="141" customWidth="1"/>
    <col min="15106" max="15106" width="6" style="141" customWidth="1"/>
    <col min="15107" max="15107" width="18.109375" style="141" customWidth="1"/>
    <col min="15108" max="15108" width="16.6640625" style="141" customWidth="1"/>
    <col min="15109" max="15109" width="10.5546875" style="141" customWidth="1"/>
    <col min="15110" max="15110" width="6" style="141" customWidth="1"/>
    <col min="15111" max="15111" width="14.33203125" style="141" customWidth="1"/>
    <col min="15112" max="15112" width="12.5546875" style="141" customWidth="1"/>
    <col min="15113" max="15113" width="12.109375" style="141" customWidth="1"/>
    <col min="15114" max="15114" width="12.6640625" style="141" customWidth="1"/>
    <col min="15115" max="15115" width="10.5546875" style="141" customWidth="1"/>
    <col min="15116" max="15360" width="8.88671875" style="141"/>
    <col min="15361" max="15361" width="0.5546875" style="141" customWidth="1"/>
    <col min="15362" max="15362" width="6" style="141" customWidth="1"/>
    <col min="15363" max="15363" width="18.109375" style="141" customWidth="1"/>
    <col min="15364" max="15364" width="16.6640625" style="141" customWidth="1"/>
    <col min="15365" max="15365" width="10.5546875" style="141" customWidth="1"/>
    <col min="15366" max="15366" width="6" style="141" customWidth="1"/>
    <col min="15367" max="15367" width="14.33203125" style="141" customWidth="1"/>
    <col min="15368" max="15368" width="12.5546875" style="141" customWidth="1"/>
    <col min="15369" max="15369" width="12.109375" style="141" customWidth="1"/>
    <col min="15370" max="15370" width="12.6640625" style="141" customWidth="1"/>
    <col min="15371" max="15371" width="10.5546875" style="141" customWidth="1"/>
    <col min="15372" max="15616" width="8.88671875" style="141"/>
    <col min="15617" max="15617" width="0.5546875" style="141" customWidth="1"/>
    <col min="15618" max="15618" width="6" style="141" customWidth="1"/>
    <col min="15619" max="15619" width="18.109375" style="141" customWidth="1"/>
    <col min="15620" max="15620" width="16.6640625" style="141" customWidth="1"/>
    <col min="15621" max="15621" width="10.5546875" style="141" customWidth="1"/>
    <col min="15622" max="15622" width="6" style="141" customWidth="1"/>
    <col min="15623" max="15623" width="14.33203125" style="141" customWidth="1"/>
    <col min="15624" max="15624" width="12.5546875" style="141" customWidth="1"/>
    <col min="15625" max="15625" width="12.109375" style="141" customWidth="1"/>
    <col min="15626" max="15626" width="12.6640625" style="141" customWidth="1"/>
    <col min="15627" max="15627" width="10.5546875" style="141" customWidth="1"/>
    <col min="15628" max="15872" width="8.88671875" style="141"/>
    <col min="15873" max="15873" width="0.5546875" style="141" customWidth="1"/>
    <col min="15874" max="15874" width="6" style="141" customWidth="1"/>
    <col min="15875" max="15875" width="18.109375" style="141" customWidth="1"/>
    <col min="15876" max="15876" width="16.6640625" style="141" customWidth="1"/>
    <col min="15877" max="15877" width="10.5546875" style="141" customWidth="1"/>
    <col min="15878" max="15878" width="6" style="141" customWidth="1"/>
    <col min="15879" max="15879" width="14.33203125" style="141" customWidth="1"/>
    <col min="15880" max="15880" width="12.5546875" style="141" customWidth="1"/>
    <col min="15881" max="15881" width="12.109375" style="141" customWidth="1"/>
    <col min="15882" max="15882" width="12.6640625" style="141" customWidth="1"/>
    <col min="15883" max="15883" width="10.5546875" style="141" customWidth="1"/>
    <col min="15884" max="16128" width="8.88671875" style="141"/>
    <col min="16129" max="16129" width="0.5546875" style="141" customWidth="1"/>
    <col min="16130" max="16130" width="6" style="141" customWidth="1"/>
    <col min="16131" max="16131" width="18.109375" style="141" customWidth="1"/>
    <col min="16132" max="16132" width="16.6640625" style="141" customWidth="1"/>
    <col min="16133" max="16133" width="10.5546875" style="141" customWidth="1"/>
    <col min="16134" max="16134" width="6" style="141" customWidth="1"/>
    <col min="16135" max="16135" width="14.33203125" style="141" customWidth="1"/>
    <col min="16136" max="16136" width="12.5546875" style="141" customWidth="1"/>
    <col min="16137" max="16137" width="12.109375" style="141" customWidth="1"/>
    <col min="16138" max="16138" width="12.6640625" style="141" customWidth="1"/>
    <col min="16139" max="16139" width="10.5546875" style="141" customWidth="1"/>
    <col min="16140" max="16384" width="8.88671875" style="141"/>
  </cols>
  <sheetData>
    <row r="1" spans="2:11" ht="24.95" customHeight="1">
      <c r="B1" s="276" t="s">
        <v>106</v>
      </c>
      <c r="C1" s="276"/>
      <c r="D1" s="276"/>
      <c r="E1" s="276"/>
      <c r="F1" s="276"/>
      <c r="G1" s="276"/>
      <c r="H1" s="276"/>
      <c r="I1" s="276"/>
      <c r="J1" s="276"/>
      <c r="K1" s="276"/>
    </row>
    <row r="2" spans="2:11" ht="9.9499999999999993" customHeight="1">
      <c r="B2" s="277"/>
      <c r="C2" s="277"/>
      <c r="D2" s="277"/>
      <c r="E2" s="277"/>
      <c r="F2" s="277"/>
      <c r="G2" s="277"/>
      <c r="H2" s="277"/>
      <c r="I2" s="277"/>
      <c r="J2" s="277"/>
      <c r="K2" s="277"/>
    </row>
    <row r="3" spans="2:11" ht="30.75" customHeight="1">
      <c r="B3" s="143" t="s">
        <v>107</v>
      </c>
      <c r="C3" s="102" t="s">
        <v>25</v>
      </c>
      <c r="D3" s="102" t="s">
        <v>9</v>
      </c>
      <c r="E3" s="102" t="s">
        <v>0</v>
      </c>
      <c r="F3" s="102" t="s">
        <v>3</v>
      </c>
      <c r="G3" s="102" t="s">
        <v>6</v>
      </c>
      <c r="H3" s="102" t="s">
        <v>2</v>
      </c>
      <c r="I3" s="102" t="s">
        <v>1</v>
      </c>
      <c r="J3" s="102" t="s">
        <v>7</v>
      </c>
      <c r="K3" s="168" t="s">
        <v>8</v>
      </c>
    </row>
    <row r="4" spans="2:11" s="2" customFormat="1" ht="18" customHeight="1">
      <c r="B4" s="144">
        <v>1</v>
      </c>
      <c r="C4" s="163" t="s">
        <v>110</v>
      </c>
      <c r="D4" s="163" t="s">
        <v>4</v>
      </c>
      <c r="E4" s="164"/>
      <c r="F4" s="165" t="s">
        <v>4</v>
      </c>
      <c r="G4" s="166"/>
      <c r="H4" s="166"/>
      <c r="I4" s="166"/>
      <c r="J4" s="166"/>
      <c r="K4" s="167" t="s">
        <v>4</v>
      </c>
    </row>
    <row r="5" spans="2:11" s="2" customFormat="1" ht="18" customHeight="1">
      <c r="B5" s="150" t="s">
        <v>111</v>
      </c>
      <c r="C5" s="151" t="s">
        <v>112</v>
      </c>
      <c r="D5" s="151"/>
      <c r="E5" s="152"/>
      <c r="F5" s="153"/>
      <c r="G5" s="154"/>
      <c r="H5" s="154"/>
      <c r="I5" s="154"/>
      <c r="J5" s="154"/>
      <c r="K5" s="155"/>
    </row>
    <row r="6" spans="2:11" s="2" customFormat="1" ht="18" hidden="1" customHeight="1">
      <c r="B6" s="150" t="s">
        <v>113</v>
      </c>
      <c r="C6" s="151" t="s">
        <v>114</v>
      </c>
      <c r="D6" s="151"/>
      <c r="E6" s="152"/>
      <c r="F6" s="153"/>
      <c r="G6" s="154"/>
      <c r="H6" s="154"/>
      <c r="I6" s="154"/>
      <c r="J6" s="154"/>
      <c r="K6" s="155"/>
    </row>
    <row r="7" spans="2:11" s="2" customFormat="1" ht="18" hidden="1" customHeight="1">
      <c r="B7" s="150" t="s">
        <v>115</v>
      </c>
      <c r="C7" s="151" t="s">
        <v>116</v>
      </c>
      <c r="D7" s="151"/>
      <c r="E7" s="152"/>
      <c r="F7" s="153"/>
      <c r="G7" s="154"/>
      <c r="H7" s="154"/>
      <c r="I7" s="154"/>
      <c r="J7" s="154"/>
      <c r="K7" s="155"/>
    </row>
    <row r="8" spans="2:11" s="2" customFormat="1" ht="18" customHeight="1">
      <c r="B8" s="150" t="s">
        <v>113</v>
      </c>
      <c r="C8" s="151" t="s">
        <v>117</v>
      </c>
      <c r="D8" s="151"/>
      <c r="E8" s="152"/>
      <c r="F8" s="153"/>
      <c r="G8" s="154"/>
      <c r="H8" s="154"/>
      <c r="I8" s="154"/>
      <c r="J8" s="154"/>
      <c r="K8" s="155"/>
    </row>
    <row r="9" spans="2:11" s="2" customFormat="1" ht="18" customHeight="1">
      <c r="B9" s="145">
        <v>2</v>
      </c>
      <c r="C9" s="146" t="s">
        <v>109</v>
      </c>
      <c r="D9" s="146" t="s">
        <v>4</v>
      </c>
      <c r="E9" s="147"/>
      <c r="F9" s="148" t="s">
        <v>4</v>
      </c>
      <c r="G9" s="149"/>
      <c r="H9" s="149"/>
      <c r="I9" s="149"/>
      <c r="J9" s="149"/>
      <c r="K9" s="155" t="s">
        <v>4</v>
      </c>
    </row>
    <row r="10" spans="2:11" s="2" customFormat="1" ht="18" customHeight="1">
      <c r="B10" s="150" t="s">
        <v>111</v>
      </c>
      <c r="C10" s="151" t="s">
        <v>118</v>
      </c>
      <c r="D10" s="151"/>
      <c r="E10" s="156"/>
      <c r="F10" s="153"/>
      <c r="G10" s="154"/>
      <c r="H10" s="152"/>
      <c r="I10" s="152"/>
      <c r="J10" s="152"/>
      <c r="K10" s="155" t="s">
        <v>4</v>
      </c>
    </row>
    <row r="11" spans="2:11" s="2" customFormat="1" ht="18" customHeight="1">
      <c r="B11" s="150" t="s">
        <v>113</v>
      </c>
      <c r="C11" s="151" t="s">
        <v>119</v>
      </c>
      <c r="D11" s="151"/>
      <c r="E11" s="156"/>
      <c r="F11" s="153"/>
      <c r="G11" s="154"/>
      <c r="H11" s="152"/>
      <c r="I11" s="152"/>
      <c r="J11" s="152"/>
      <c r="K11" s="155" t="s">
        <v>4</v>
      </c>
    </row>
    <row r="12" spans="2:11" s="2" customFormat="1" ht="18" hidden="1" customHeight="1">
      <c r="B12" s="150">
        <v>3</v>
      </c>
      <c r="C12" s="151" t="s">
        <v>120</v>
      </c>
      <c r="D12" s="151"/>
      <c r="E12" s="156"/>
      <c r="F12" s="153"/>
      <c r="G12" s="149">
        <v>0</v>
      </c>
      <c r="H12" s="152">
        <v>0</v>
      </c>
      <c r="I12" s="152">
        <v>0</v>
      </c>
      <c r="J12" s="152">
        <v>0</v>
      </c>
      <c r="K12" s="155" t="s">
        <v>4</v>
      </c>
    </row>
    <row r="13" spans="2:11" ht="18" customHeight="1">
      <c r="B13" s="150"/>
      <c r="C13" s="151"/>
      <c r="D13" s="151"/>
      <c r="E13" s="156"/>
      <c r="F13" s="153"/>
      <c r="G13" s="154"/>
      <c r="H13" s="152"/>
      <c r="I13" s="152"/>
      <c r="J13" s="152"/>
      <c r="K13" s="155" t="s">
        <v>4</v>
      </c>
    </row>
    <row r="14" spans="2:11" s="2" customFormat="1" ht="18" customHeight="1">
      <c r="B14" s="150"/>
      <c r="C14" s="151" t="s">
        <v>122</v>
      </c>
      <c r="D14" s="151"/>
      <c r="E14" s="156"/>
      <c r="F14" s="153"/>
      <c r="G14" s="149"/>
      <c r="H14" s="152"/>
      <c r="I14" s="152"/>
      <c r="J14" s="152"/>
      <c r="K14" s="155" t="s">
        <v>4</v>
      </c>
    </row>
    <row r="15" spans="2:11" ht="18" customHeight="1">
      <c r="B15" s="150"/>
      <c r="C15" s="151" t="s">
        <v>123</v>
      </c>
      <c r="D15" s="151"/>
      <c r="E15" s="178">
        <v>13.7</v>
      </c>
      <c r="F15" s="153" t="s">
        <v>136</v>
      </c>
      <c r="G15" s="154"/>
      <c r="H15" s="152"/>
      <c r="I15" s="152"/>
      <c r="J15" s="152"/>
      <c r="K15" s="155" t="s">
        <v>4</v>
      </c>
    </row>
    <row r="16" spans="2:11" ht="18" customHeight="1">
      <c r="B16" s="150"/>
      <c r="C16" s="151" t="s">
        <v>124</v>
      </c>
      <c r="D16" s="151"/>
      <c r="E16" s="178">
        <v>3.7</v>
      </c>
      <c r="F16" s="153" t="s">
        <v>138</v>
      </c>
      <c r="G16" s="154"/>
      <c r="H16" s="152"/>
      <c r="I16" s="152"/>
      <c r="J16" s="152"/>
      <c r="K16" s="155" t="s">
        <v>4</v>
      </c>
    </row>
    <row r="17" spans="2:11" ht="18" customHeight="1">
      <c r="B17" s="150"/>
      <c r="C17" s="151" t="s">
        <v>125</v>
      </c>
      <c r="D17" s="151"/>
      <c r="E17" s="178">
        <v>1.01</v>
      </c>
      <c r="F17" s="153" t="s">
        <v>138</v>
      </c>
      <c r="G17" s="154"/>
      <c r="H17" s="152"/>
      <c r="I17" s="152"/>
      <c r="J17" s="152"/>
      <c r="K17" s="155" t="s">
        <v>4</v>
      </c>
    </row>
    <row r="18" spans="2:11" ht="18" customHeight="1">
      <c r="B18" s="150"/>
      <c r="C18" s="151" t="s">
        <v>137</v>
      </c>
      <c r="D18" s="151"/>
      <c r="E18" s="178">
        <v>2.2999999999999998</v>
      </c>
      <c r="F18" s="153" t="s">
        <v>138</v>
      </c>
      <c r="G18" s="154">
        <v>553370</v>
      </c>
      <c r="H18" s="152"/>
      <c r="I18" s="152"/>
      <c r="J18" s="152"/>
      <c r="K18" s="155" t="s">
        <v>4</v>
      </c>
    </row>
    <row r="19" spans="2:11" ht="18" customHeight="1">
      <c r="B19" s="150"/>
      <c r="C19" s="151" t="s">
        <v>126</v>
      </c>
      <c r="D19" s="151"/>
      <c r="E19" s="178">
        <v>0.68</v>
      </c>
      <c r="F19" s="153" t="s">
        <v>138</v>
      </c>
      <c r="G19" s="154"/>
      <c r="H19" s="152"/>
      <c r="I19" s="152"/>
      <c r="J19" s="152"/>
      <c r="K19" s="155" t="s">
        <v>4</v>
      </c>
    </row>
    <row r="20" spans="2:11" ht="18" customHeight="1">
      <c r="B20" s="150"/>
      <c r="C20" s="151" t="s">
        <v>127</v>
      </c>
      <c r="D20" s="151"/>
      <c r="E20" s="178">
        <v>1.85</v>
      </c>
      <c r="F20" s="153" t="s">
        <v>138</v>
      </c>
      <c r="G20" s="154">
        <v>806645</v>
      </c>
      <c r="H20" s="152"/>
      <c r="I20" s="152"/>
      <c r="J20" s="152"/>
      <c r="K20" s="155" t="s">
        <v>4</v>
      </c>
    </row>
    <row r="21" spans="2:11" ht="18" customHeight="1">
      <c r="B21" s="150"/>
      <c r="C21" s="151" t="s">
        <v>128</v>
      </c>
      <c r="D21" s="151"/>
      <c r="E21" s="179">
        <v>0.8</v>
      </c>
      <c r="F21" s="153" t="s">
        <v>138</v>
      </c>
      <c r="G21" s="154"/>
      <c r="H21" s="152"/>
      <c r="I21" s="152"/>
      <c r="J21" s="152"/>
      <c r="K21" s="155" t="s">
        <v>4</v>
      </c>
    </row>
    <row r="22" spans="2:11" ht="18" customHeight="1">
      <c r="B22" s="150"/>
      <c r="C22" s="151" t="s">
        <v>130</v>
      </c>
      <c r="D22" s="151"/>
      <c r="E22" s="179">
        <v>8.4</v>
      </c>
      <c r="F22" s="153" t="s">
        <v>138</v>
      </c>
      <c r="G22" s="154"/>
      <c r="H22" s="152"/>
      <c r="I22" s="152"/>
      <c r="J22" s="152"/>
      <c r="K22" s="155" t="s">
        <v>4</v>
      </c>
    </row>
    <row r="23" spans="2:11" ht="18" customHeight="1">
      <c r="B23" s="150"/>
      <c r="C23" s="151" t="s">
        <v>129</v>
      </c>
      <c r="D23" s="151"/>
      <c r="E23" s="177"/>
      <c r="F23" s="153"/>
      <c r="G23" s="154"/>
      <c r="H23" s="152"/>
      <c r="I23" s="152"/>
      <c r="J23" s="152"/>
      <c r="K23" s="155" t="s">
        <v>4</v>
      </c>
    </row>
    <row r="24" spans="2:11" ht="18" customHeight="1">
      <c r="B24" s="150"/>
      <c r="C24" s="151" t="s">
        <v>131</v>
      </c>
      <c r="D24" s="151"/>
      <c r="E24" s="177">
        <v>6</v>
      </c>
      <c r="F24" s="153" t="s">
        <v>138</v>
      </c>
      <c r="G24" s="154"/>
      <c r="H24" s="152"/>
      <c r="I24" s="152"/>
      <c r="J24" s="152"/>
      <c r="K24" s="155" t="s">
        <v>4</v>
      </c>
    </row>
    <row r="25" spans="2:11" ht="18" customHeight="1">
      <c r="B25" s="150"/>
      <c r="C25" s="151" t="s">
        <v>132</v>
      </c>
      <c r="D25" s="151"/>
      <c r="E25" s="177">
        <v>15</v>
      </c>
      <c r="F25" s="153" t="s">
        <v>138</v>
      </c>
      <c r="G25" s="181"/>
      <c r="H25" s="152"/>
      <c r="I25" s="152"/>
      <c r="J25" s="152"/>
      <c r="K25" s="155"/>
    </row>
    <row r="26" spans="2:11" ht="18" customHeight="1">
      <c r="B26" s="150"/>
      <c r="C26" s="151" t="s">
        <v>133</v>
      </c>
      <c r="D26" s="151"/>
      <c r="E26" s="177"/>
      <c r="F26" s="153"/>
      <c r="G26" s="154"/>
      <c r="H26" s="152"/>
      <c r="I26" s="152"/>
      <c r="J26" s="152"/>
      <c r="K26" s="155"/>
    </row>
    <row r="27" spans="2:11" ht="18" customHeight="1">
      <c r="B27" s="150"/>
      <c r="C27" s="151" t="s">
        <v>134</v>
      </c>
      <c r="D27" s="151"/>
      <c r="E27" s="177">
        <v>10</v>
      </c>
      <c r="F27" s="153" t="s">
        <v>138</v>
      </c>
      <c r="G27" s="154"/>
      <c r="H27" s="152"/>
      <c r="I27" s="152"/>
      <c r="J27" s="152"/>
      <c r="K27" s="155"/>
    </row>
    <row r="28" spans="2:11" ht="18" customHeight="1">
      <c r="B28" s="150"/>
      <c r="C28" s="151" t="s">
        <v>108</v>
      </c>
      <c r="D28" s="151"/>
      <c r="E28" s="152"/>
      <c r="F28" s="153"/>
      <c r="G28" s="154"/>
      <c r="H28" s="152"/>
      <c r="I28" s="152"/>
      <c r="J28" s="152"/>
      <c r="K28" s="155"/>
    </row>
    <row r="29" spans="2:11" ht="18" customHeight="1">
      <c r="B29" s="150"/>
      <c r="C29" s="151" t="s">
        <v>135</v>
      </c>
      <c r="D29" s="151"/>
      <c r="E29" s="152"/>
      <c r="F29" s="153"/>
      <c r="G29" s="154"/>
      <c r="H29" s="152"/>
      <c r="I29" s="152"/>
      <c r="J29" s="152"/>
      <c r="K29" s="155"/>
    </row>
    <row r="30" spans="2:11" ht="18" hidden="1" customHeight="1">
      <c r="B30" s="157"/>
      <c r="C30" s="158"/>
      <c r="D30" s="158"/>
      <c r="E30" s="159"/>
      <c r="F30" s="160"/>
      <c r="G30" s="161"/>
      <c r="H30" s="159"/>
      <c r="I30" s="159"/>
      <c r="J30" s="159"/>
      <c r="K30" s="162"/>
    </row>
    <row r="31" spans="2:11">
      <c r="F31" s="230"/>
      <c r="G31" s="229"/>
      <c r="H31" s="229"/>
      <c r="I31" s="229"/>
      <c r="J31" s="229"/>
      <c r="K31" s="229"/>
    </row>
    <row r="32" spans="2:11">
      <c r="F32" s="227"/>
      <c r="G32" s="229"/>
      <c r="H32" s="229"/>
      <c r="I32" s="229"/>
      <c r="J32" s="229"/>
      <c r="K32" s="229"/>
    </row>
    <row r="33" spans="6:11">
      <c r="F33" s="228"/>
      <c r="G33" s="229"/>
      <c r="H33" s="229"/>
      <c r="I33" s="229"/>
      <c r="J33" s="229"/>
      <c r="K33" s="229"/>
    </row>
    <row r="34" spans="6:11">
      <c r="F34" s="1"/>
      <c r="G34" s="229"/>
      <c r="H34" s="229"/>
      <c r="I34" s="229"/>
      <c r="J34" s="229"/>
      <c r="K34" s="229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view="pageBreakPreview" zoomScaleSheetLayoutView="100" workbookViewId="0">
      <selection activeCell="V18" sqref="V18"/>
    </sheetView>
  </sheetViews>
  <sheetFormatPr defaultRowHeight="13.5"/>
  <cols>
    <col min="1" max="1" width="3.109375" style="183" bestFit="1" customWidth="1"/>
    <col min="2" max="2" width="18.88671875" style="183" bestFit="1" customWidth="1"/>
    <col min="3" max="4" width="0" style="183" hidden="1" customWidth="1"/>
    <col min="5" max="8" width="4.77734375" style="183" bestFit="1" customWidth="1"/>
    <col min="9" max="9" width="6.21875" style="183" customWidth="1"/>
    <col min="10" max="10" width="6.33203125" style="183" bestFit="1" customWidth="1"/>
    <col min="11" max="11" width="0" style="183" hidden="1" customWidth="1"/>
    <col min="12" max="12" width="17.109375" style="184" hidden="1" customWidth="1"/>
    <col min="13" max="13" width="9.6640625" style="200" bestFit="1" customWidth="1"/>
    <col min="14" max="14" width="12.109375" style="200" bestFit="1" customWidth="1"/>
    <col min="15" max="15" width="9.6640625" style="200" bestFit="1" customWidth="1"/>
    <col min="16" max="16" width="9.6640625" style="200" customWidth="1"/>
    <col min="17" max="17" width="11" style="200" bestFit="1" customWidth="1"/>
    <col min="18" max="19" width="11" style="200" customWidth="1"/>
    <col min="20" max="20" width="9" style="183" bestFit="1" customWidth="1"/>
    <col min="21" max="21" width="14.77734375" style="183" bestFit="1" customWidth="1"/>
    <col min="22" max="22" width="26.33203125" style="184" customWidth="1"/>
    <col min="23" max="16384" width="8.88671875" style="183"/>
  </cols>
  <sheetData>
    <row r="1" spans="1:22" ht="54" customHeight="1">
      <c r="B1" s="286" t="s">
        <v>141</v>
      </c>
      <c r="C1" s="287"/>
      <c r="D1" s="287"/>
      <c r="E1" s="286"/>
      <c r="F1" s="286"/>
      <c r="G1" s="286"/>
      <c r="H1" s="286"/>
      <c r="I1" s="286"/>
      <c r="J1" s="286"/>
      <c r="K1" s="287"/>
      <c r="L1" s="287"/>
      <c r="M1" s="286"/>
      <c r="N1" s="286"/>
      <c r="O1" s="286"/>
      <c r="P1" s="286"/>
      <c r="Q1" s="286"/>
      <c r="R1" s="286"/>
      <c r="S1" s="286"/>
      <c r="T1" s="286"/>
      <c r="U1" s="286"/>
    </row>
    <row r="2" spans="1:22" ht="30" customHeight="1">
      <c r="A2" s="183">
        <v>1</v>
      </c>
      <c r="B2" s="288" t="s">
        <v>142</v>
      </c>
      <c r="C2" s="291" t="s">
        <v>143</v>
      </c>
      <c r="D2" s="292"/>
      <c r="E2" s="292"/>
      <c r="F2" s="292"/>
      <c r="G2" s="292"/>
      <c r="H2" s="293"/>
      <c r="I2" s="291" t="s">
        <v>144</v>
      </c>
      <c r="J2" s="292"/>
      <c r="K2" s="292"/>
      <c r="L2" s="294" t="s">
        <v>145</v>
      </c>
      <c r="M2" s="295" t="s">
        <v>146</v>
      </c>
      <c r="N2" s="296"/>
      <c r="O2" s="296"/>
      <c r="P2" s="296"/>
      <c r="Q2" s="297"/>
      <c r="R2" s="298" t="s">
        <v>147</v>
      </c>
      <c r="S2" s="298" t="s">
        <v>148</v>
      </c>
      <c r="T2" s="301" t="s">
        <v>149</v>
      </c>
      <c r="U2" s="303" t="s">
        <v>150</v>
      </c>
      <c r="V2" s="304" t="s">
        <v>151</v>
      </c>
    </row>
    <row r="3" spans="1:22" ht="30" customHeight="1">
      <c r="A3" s="183">
        <v>1</v>
      </c>
      <c r="B3" s="289"/>
      <c r="C3" s="291" t="s">
        <v>152</v>
      </c>
      <c r="D3" s="293"/>
      <c r="E3" s="291" t="s">
        <v>153</v>
      </c>
      <c r="F3" s="292"/>
      <c r="G3" s="292"/>
      <c r="H3" s="293"/>
      <c r="I3" s="185" t="s">
        <v>154</v>
      </c>
      <c r="J3" s="185" t="s">
        <v>155</v>
      </c>
      <c r="K3" s="186" t="s">
        <v>156</v>
      </c>
      <c r="L3" s="294"/>
      <c r="M3" s="307" t="s">
        <v>157</v>
      </c>
      <c r="N3" s="307" t="s">
        <v>158</v>
      </c>
      <c r="O3" s="307" t="s">
        <v>159</v>
      </c>
      <c r="P3" s="307" t="s">
        <v>160</v>
      </c>
      <c r="Q3" s="307" t="s">
        <v>161</v>
      </c>
      <c r="R3" s="299"/>
      <c r="S3" s="299"/>
      <c r="T3" s="302"/>
      <c r="U3" s="303"/>
      <c r="V3" s="305"/>
    </row>
    <row r="4" spans="1:22" ht="30" customHeight="1">
      <c r="A4" s="183">
        <v>1</v>
      </c>
      <c r="B4" s="290"/>
      <c r="C4" s="185" t="s">
        <v>162</v>
      </c>
      <c r="D4" s="185" t="s">
        <v>163</v>
      </c>
      <c r="E4" s="185" t="s">
        <v>162</v>
      </c>
      <c r="F4" s="185" t="s">
        <v>164</v>
      </c>
      <c r="G4" s="185" t="s">
        <v>163</v>
      </c>
      <c r="H4" s="185" t="s">
        <v>165</v>
      </c>
      <c r="I4" s="185" t="s">
        <v>166</v>
      </c>
      <c r="J4" s="185" t="s">
        <v>167</v>
      </c>
      <c r="K4" s="186" t="s">
        <v>167</v>
      </c>
      <c r="L4" s="294"/>
      <c r="M4" s="300"/>
      <c r="N4" s="300"/>
      <c r="O4" s="300"/>
      <c r="P4" s="300"/>
      <c r="Q4" s="300"/>
      <c r="R4" s="300"/>
      <c r="S4" s="300"/>
      <c r="T4" s="302"/>
      <c r="U4" s="303"/>
      <c r="V4" s="306"/>
    </row>
    <row r="5" spans="1:22" ht="30" customHeight="1">
      <c r="A5" s="183">
        <v>1</v>
      </c>
      <c r="B5" s="187" t="s">
        <v>168</v>
      </c>
      <c r="C5" s="187">
        <v>0.1</v>
      </c>
      <c r="D5" s="187">
        <v>0.2</v>
      </c>
      <c r="E5" s="187">
        <v>0.5</v>
      </c>
      <c r="F5" s="187"/>
      <c r="G5" s="187">
        <v>1.7</v>
      </c>
      <c r="H5" s="187">
        <v>1.4</v>
      </c>
      <c r="I5" s="187">
        <v>15.3</v>
      </c>
      <c r="J5" s="187">
        <v>0.3</v>
      </c>
      <c r="K5" s="188"/>
      <c r="L5" s="308"/>
      <c r="M5" s="189" t="e">
        <f t="shared" ref="M5:M16" si="0">INT((N5+P5)*0.01)</f>
        <v>#REF!</v>
      </c>
      <c r="N5" s="189" t="e">
        <f>INT(E5*#REF!/8+'아스팔트 혼합물 시험비'!F5*#REF!/8+'아스팔트 혼합물 시험비'!G5*#REF!/8+'아스팔트 혼합물 시험비'!H5*#REF!/8)</f>
        <v>#REF!</v>
      </c>
      <c r="O5" s="189" t="e">
        <f>INT(N5*0.01)</f>
        <v>#REF!</v>
      </c>
      <c r="P5" s="190">
        <f>INT(I5*'품질시험 공공요금'!$H$7+'아스팔트 혼합물 시험비'!J5*'품질시험 공공요금'!$H$17)</f>
        <v>1493</v>
      </c>
      <c r="Q5" s="190" t="e">
        <f t="shared" ref="Q5:Q16" si="1">M5+N5+O5+P5</f>
        <v>#REF!</v>
      </c>
      <c r="R5" s="190">
        <f t="shared" ref="R5:R16" si="2">S5/1.1</f>
        <v>76909.090909090897</v>
      </c>
      <c r="S5" s="190">
        <v>84600</v>
      </c>
      <c r="T5" s="191">
        <v>1</v>
      </c>
      <c r="U5" s="192">
        <f t="shared" ref="U5:U16" si="3">T5*(IF(R5=0,Q5,IF(R5&gt;0,R5)))</f>
        <v>76909.090909090897</v>
      </c>
      <c r="V5" s="193"/>
    </row>
    <row r="6" spans="1:22" ht="30" customHeight="1">
      <c r="A6" s="183">
        <v>1</v>
      </c>
      <c r="B6" s="187" t="s">
        <v>169</v>
      </c>
      <c r="C6" s="187">
        <v>0.1</v>
      </c>
      <c r="D6" s="187">
        <v>0.2</v>
      </c>
      <c r="E6" s="187">
        <v>0.5</v>
      </c>
      <c r="F6" s="187"/>
      <c r="G6" s="187">
        <v>1.7</v>
      </c>
      <c r="H6" s="187">
        <v>1.4</v>
      </c>
      <c r="I6" s="187">
        <v>15.3</v>
      </c>
      <c r="J6" s="187">
        <v>0.3</v>
      </c>
      <c r="K6" s="188"/>
      <c r="L6" s="308"/>
      <c r="M6" s="189" t="e">
        <f t="shared" si="0"/>
        <v>#REF!</v>
      </c>
      <c r="N6" s="189" t="e">
        <f>INT(E6*#REF!/8+'아스팔트 혼합물 시험비'!F6*#REF!/8+'아스팔트 혼합물 시험비'!G6*#REF!/8+'아스팔트 혼합물 시험비'!H6*#REF!/8)</f>
        <v>#REF!</v>
      </c>
      <c r="O6" s="189" t="e">
        <f t="shared" ref="O6:O16" si="4">INT(N6*0.01)</f>
        <v>#REF!</v>
      </c>
      <c r="P6" s="190">
        <f>INT(I6*'품질시험 공공요금'!$H$7+'아스팔트 혼합물 시험비'!J6*'품질시험 공공요금'!$H$17)</f>
        <v>1493</v>
      </c>
      <c r="Q6" s="190" t="e">
        <f t="shared" si="1"/>
        <v>#REF!</v>
      </c>
      <c r="R6" s="190">
        <f t="shared" si="2"/>
        <v>77272.727272727265</v>
      </c>
      <c r="S6" s="190">
        <v>85000</v>
      </c>
      <c r="T6" s="191">
        <v>1</v>
      </c>
      <c r="U6" s="192">
        <f t="shared" si="3"/>
        <v>77272.727272727265</v>
      </c>
      <c r="V6" s="193"/>
    </row>
    <row r="7" spans="1:22" ht="30" customHeight="1">
      <c r="A7" s="183">
        <v>1</v>
      </c>
      <c r="B7" s="187" t="s">
        <v>170</v>
      </c>
      <c r="C7" s="187">
        <v>0.1</v>
      </c>
      <c r="D7" s="187">
        <v>0.2</v>
      </c>
      <c r="E7" s="187">
        <v>0.8</v>
      </c>
      <c r="F7" s="187"/>
      <c r="G7" s="187">
        <v>1.3</v>
      </c>
      <c r="H7" s="187">
        <v>1.7</v>
      </c>
      <c r="I7" s="187">
        <v>43.5</v>
      </c>
      <c r="J7" s="187">
        <v>0.5</v>
      </c>
      <c r="K7" s="188"/>
      <c r="L7" s="308"/>
      <c r="M7" s="189" t="e">
        <f t="shared" si="0"/>
        <v>#REF!</v>
      </c>
      <c r="N7" s="189" t="e">
        <f>INT(E7*#REF!/8+'아스팔트 혼합물 시험비'!F7*#REF!/8+'아스팔트 혼합물 시험비'!G7*#REF!/8+'아스팔트 혼합물 시험비'!H7*#REF!/8)</f>
        <v>#REF!</v>
      </c>
      <c r="O7" s="189" t="e">
        <f t="shared" si="4"/>
        <v>#REF!</v>
      </c>
      <c r="P7" s="190">
        <f>INT(I7*'품질시험 공공요금'!$H$7+'아스팔트 혼합물 시험비'!J7*'품질시험 공공요금'!$H$17)</f>
        <v>3964</v>
      </c>
      <c r="Q7" s="190" t="e">
        <f t="shared" si="1"/>
        <v>#REF!</v>
      </c>
      <c r="R7" s="190">
        <f t="shared" si="2"/>
        <v>0</v>
      </c>
      <c r="S7" s="190"/>
      <c r="T7" s="191">
        <v>1</v>
      </c>
      <c r="U7" s="192" t="e">
        <f t="shared" si="3"/>
        <v>#REF!</v>
      </c>
      <c r="V7" s="193"/>
    </row>
    <row r="8" spans="1:22" ht="30" customHeight="1">
      <c r="A8" s="183">
        <v>1</v>
      </c>
      <c r="B8" s="187" t="s">
        <v>171</v>
      </c>
      <c r="C8" s="187">
        <v>0.1</v>
      </c>
      <c r="D8" s="187">
        <v>0.2</v>
      </c>
      <c r="E8" s="187">
        <v>0.8</v>
      </c>
      <c r="F8" s="187"/>
      <c r="G8" s="187">
        <v>1.3</v>
      </c>
      <c r="H8" s="187">
        <v>1.7</v>
      </c>
      <c r="I8" s="187">
        <v>35</v>
      </c>
      <c r="J8" s="187">
        <v>0.7</v>
      </c>
      <c r="K8" s="188"/>
      <c r="L8" s="308"/>
      <c r="M8" s="189" t="e">
        <f t="shared" si="0"/>
        <v>#REF!</v>
      </c>
      <c r="N8" s="189" t="e">
        <f>INT(E8*#REF!/8+'아스팔트 혼합물 시험비'!F8*#REF!/8+'아스팔트 혼합물 시험비'!G8*#REF!/8+'아스팔트 혼합물 시험비'!H8*#REF!/8)</f>
        <v>#REF!</v>
      </c>
      <c r="O8" s="189" t="e">
        <f t="shared" si="4"/>
        <v>#REF!</v>
      </c>
      <c r="P8" s="190">
        <f>INT(I8*'품질시험 공공요금'!$H$7+'아스팔트 혼합물 시험비'!J8*'품질시험 공공요금'!$H$17)</f>
        <v>3426</v>
      </c>
      <c r="Q8" s="190" t="e">
        <f t="shared" si="1"/>
        <v>#REF!</v>
      </c>
      <c r="R8" s="190">
        <f t="shared" si="2"/>
        <v>0</v>
      </c>
      <c r="S8" s="190"/>
      <c r="T8" s="191">
        <v>1</v>
      </c>
      <c r="U8" s="192" t="e">
        <f t="shared" si="3"/>
        <v>#REF!</v>
      </c>
      <c r="V8" s="193"/>
    </row>
    <row r="9" spans="1:22" ht="30" customHeight="1">
      <c r="A9" s="183">
        <v>1</v>
      </c>
      <c r="B9" s="187" t="s">
        <v>172</v>
      </c>
      <c r="C9" s="187">
        <v>0.1</v>
      </c>
      <c r="D9" s="187">
        <v>0.2</v>
      </c>
      <c r="E9" s="187">
        <v>0.8</v>
      </c>
      <c r="F9" s="187"/>
      <c r="G9" s="187">
        <v>1.3</v>
      </c>
      <c r="H9" s="187">
        <v>1.7</v>
      </c>
      <c r="I9" s="187">
        <v>35</v>
      </c>
      <c r="J9" s="187">
        <v>0.7</v>
      </c>
      <c r="K9" s="188"/>
      <c r="L9" s="308"/>
      <c r="M9" s="189" t="e">
        <f t="shared" si="0"/>
        <v>#REF!</v>
      </c>
      <c r="N9" s="189" t="e">
        <f>INT(E9*#REF!/8+'아스팔트 혼합물 시험비'!F9*#REF!/8+'아스팔트 혼합물 시험비'!G9*#REF!/8+'아스팔트 혼합물 시험비'!H9*#REF!/8)</f>
        <v>#REF!</v>
      </c>
      <c r="O9" s="189" t="e">
        <f t="shared" si="4"/>
        <v>#REF!</v>
      </c>
      <c r="P9" s="190">
        <f>INT(I9*'품질시험 공공요금'!$H$7+'아스팔트 혼합물 시험비'!J9*'품질시험 공공요금'!$H$17)</f>
        <v>3426</v>
      </c>
      <c r="Q9" s="190" t="e">
        <f t="shared" si="1"/>
        <v>#REF!</v>
      </c>
      <c r="R9" s="190">
        <f t="shared" si="2"/>
        <v>0</v>
      </c>
      <c r="S9" s="190"/>
      <c r="T9" s="191">
        <v>1</v>
      </c>
      <c r="U9" s="192" t="e">
        <f t="shared" si="3"/>
        <v>#REF!</v>
      </c>
      <c r="V9" s="193"/>
    </row>
    <row r="10" spans="1:22" ht="30" customHeight="1">
      <c r="A10" s="183">
        <v>1</v>
      </c>
      <c r="B10" s="187" t="s">
        <v>173</v>
      </c>
      <c r="C10" s="187">
        <v>0.1</v>
      </c>
      <c r="D10" s="187">
        <v>0.2</v>
      </c>
      <c r="E10" s="187">
        <v>1.8</v>
      </c>
      <c r="F10" s="187"/>
      <c r="G10" s="187">
        <v>4.0999999999999996</v>
      </c>
      <c r="H10" s="187">
        <v>2.8</v>
      </c>
      <c r="I10" s="187">
        <v>86.7</v>
      </c>
      <c r="J10" s="187">
        <v>0.5</v>
      </c>
      <c r="K10" s="188"/>
      <c r="L10" s="308"/>
      <c r="M10" s="189" t="e">
        <f t="shared" si="0"/>
        <v>#REF!</v>
      </c>
      <c r="N10" s="189" t="e">
        <f>INT(E10*#REF!/8+'아스팔트 혼합물 시험비'!F10*#REF!/8+'아스팔트 혼합물 시험비'!G10*#REF!/8+'아스팔트 혼합물 시험비'!H10*#REF!/8)</f>
        <v>#REF!</v>
      </c>
      <c r="O10" s="189" t="e">
        <f t="shared" si="4"/>
        <v>#REF!</v>
      </c>
      <c r="P10" s="190">
        <f>INT(I10*'품질시험 공공요금'!$H$7+'아스팔트 혼합물 시험비'!J10*'품질시험 공공요금'!$H$17)</f>
        <v>7506</v>
      </c>
      <c r="Q10" s="190" t="e">
        <f t="shared" si="1"/>
        <v>#REF!</v>
      </c>
      <c r="R10" s="190">
        <f t="shared" si="2"/>
        <v>0</v>
      </c>
      <c r="S10" s="190"/>
      <c r="T10" s="191">
        <v>1</v>
      </c>
      <c r="U10" s="192" t="e">
        <f t="shared" si="3"/>
        <v>#REF!</v>
      </c>
      <c r="V10" s="193"/>
    </row>
    <row r="11" spans="1:22" ht="30" customHeight="1">
      <c r="A11" s="183">
        <v>1</v>
      </c>
      <c r="B11" s="187" t="s">
        <v>174</v>
      </c>
      <c r="C11" s="187">
        <v>0.1</v>
      </c>
      <c r="D11" s="187">
        <v>0.4</v>
      </c>
      <c r="E11" s="187">
        <v>1.6</v>
      </c>
      <c r="F11" s="187">
        <v>3.9</v>
      </c>
      <c r="G11" s="187">
        <v>2</v>
      </c>
      <c r="H11" s="187">
        <v>3.3</v>
      </c>
      <c r="I11" s="187">
        <v>47.5</v>
      </c>
      <c r="J11" s="187"/>
      <c r="K11" s="188"/>
      <c r="L11" s="308"/>
      <c r="M11" s="189" t="e">
        <f t="shared" si="0"/>
        <v>#REF!</v>
      </c>
      <c r="N11" s="189" t="e">
        <f>INT(E11*#REF!/8+'아스팔트 혼합물 시험비'!F11*#REF!/8+'아스팔트 혼합물 시험비'!G11*#REF!/8+'아스팔트 혼합물 시험비'!H11*#REF!/8)</f>
        <v>#REF!</v>
      </c>
      <c r="O11" s="189" t="e">
        <f t="shared" si="4"/>
        <v>#REF!</v>
      </c>
      <c r="P11" s="190">
        <f>INT(I11*'품질시험 공공요금'!$H$7+'아스팔트 혼합물 시험비'!J11*'품질시험 공공요금'!$H$17)</f>
        <v>3895</v>
      </c>
      <c r="Q11" s="190" t="e">
        <f t="shared" si="1"/>
        <v>#REF!</v>
      </c>
      <c r="R11" s="190">
        <f t="shared" si="2"/>
        <v>0</v>
      </c>
      <c r="S11" s="190"/>
      <c r="T11" s="191">
        <v>1</v>
      </c>
      <c r="U11" s="192" t="e">
        <f t="shared" si="3"/>
        <v>#REF!</v>
      </c>
      <c r="V11" s="309" t="s">
        <v>175</v>
      </c>
    </row>
    <row r="12" spans="1:22" ht="30" customHeight="1">
      <c r="A12" s="183">
        <v>1</v>
      </c>
      <c r="B12" s="187" t="s">
        <v>176</v>
      </c>
      <c r="C12" s="187">
        <v>0.1</v>
      </c>
      <c r="D12" s="187">
        <v>0.2</v>
      </c>
      <c r="E12" s="187"/>
      <c r="F12" s="187"/>
      <c r="G12" s="187">
        <v>1.1000000000000001</v>
      </c>
      <c r="H12" s="187">
        <v>0.5</v>
      </c>
      <c r="I12" s="187">
        <v>15.2</v>
      </c>
      <c r="J12" s="187"/>
      <c r="K12" s="188"/>
      <c r="L12" s="308"/>
      <c r="M12" s="189" t="e">
        <f t="shared" si="0"/>
        <v>#REF!</v>
      </c>
      <c r="N12" s="189" t="e">
        <f>INT(E12*#REF!/8+'아스팔트 혼합물 시험비'!F12*#REF!/8+'아스팔트 혼합물 시험비'!G12*#REF!/8+'아스팔트 혼합물 시험비'!H12*#REF!/8)</f>
        <v>#REF!</v>
      </c>
      <c r="O12" s="189" t="e">
        <f t="shared" si="4"/>
        <v>#REF!</v>
      </c>
      <c r="P12" s="190">
        <f>INT(I12*'품질시험 공공요금'!$H$7+'아스팔트 혼합물 시험비'!J12*'품질시험 공공요금'!$H$17)</f>
        <v>1246</v>
      </c>
      <c r="Q12" s="190" t="e">
        <f t="shared" si="1"/>
        <v>#REF!</v>
      </c>
      <c r="R12" s="190">
        <f t="shared" si="2"/>
        <v>0</v>
      </c>
      <c r="S12" s="190"/>
      <c r="T12" s="191">
        <v>1</v>
      </c>
      <c r="U12" s="192" t="e">
        <f t="shared" si="3"/>
        <v>#REF!</v>
      </c>
      <c r="V12" s="310"/>
    </row>
    <row r="13" spans="1:22" ht="30" customHeight="1">
      <c r="A13" s="183">
        <v>1</v>
      </c>
      <c r="B13" s="187" t="s">
        <v>177</v>
      </c>
      <c r="C13" s="187">
        <v>0.1</v>
      </c>
      <c r="D13" s="187">
        <v>0.2</v>
      </c>
      <c r="E13" s="187"/>
      <c r="F13" s="187"/>
      <c r="G13" s="187">
        <v>0.2</v>
      </c>
      <c r="H13" s="187">
        <v>0.3</v>
      </c>
      <c r="I13" s="187">
        <v>1</v>
      </c>
      <c r="J13" s="187"/>
      <c r="K13" s="188"/>
      <c r="L13" s="308"/>
      <c r="M13" s="189" t="e">
        <f t="shared" si="0"/>
        <v>#REF!</v>
      </c>
      <c r="N13" s="189" t="e">
        <f>INT(E13*#REF!/8+'아스팔트 혼합물 시험비'!F13*#REF!/8+'아스팔트 혼합물 시험비'!G13*#REF!/8+'아스팔트 혼합물 시험비'!H13*#REF!/8)</f>
        <v>#REF!</v>
      </c>
      <c r="O13" s="189" t="e">
        <f t="shared" si="4"/>
        <v>#REF!</v>
      </c>
      <c r="P13" s="190">
        <f>INT(I13*'품질시험 공공요금'!$H$7+'아스팔트 혼합물 시험비'!J13*'품질시험 공공요금'!$H$17)</f>
        <v>82</v>
      </c>
      <c r="Q13" s="190" t="e">
        <f t="shared" si="1"/>
        <v>#REF!</v>
      </c>
      <c r="R13" s="190">
        <f t="shared" si="2"/>
        <v>0</v>
      </c>
      <c r="S13" s="190"/>
      <c r="T13" s="191">
        <v>1</v>
      </c>
      <c r="U13" s="192" t="e">
        <f t="shared" si="3"/>
        <v>#REF!</v>
      </c>
      <c r="V13" s="310"/>
    </row>
    <row r="14" spans="1:22" ht="30" customHeight="1">
      <c r="A14" s="183">
        <v>1</v>
      </c>
      <c r="B14" s="187" t="s">
        <v>178</v>
      </c>
      <c r="C14" s="187">
        <v>0.1</v>
      </c>
      <c r="D14" s="187">
        <v>0.2</v>
      </c>
      <c r="E14" s="187">
        <v>1.1000000000000001</v>
      </c>
      <c r="F14" s="187"/>
      <c r="G14" s="187">
        <v>1.8</v>
      </c>
      <c r="H14" s="187">
        <v>2</v>
      </c>
      <c r="I14" s="187">
        <v>79.3</v>
      </c>
      <c r="J14" s="187">
        <v>0.5</v>
      </c>
      <c r="K14" s="188"/>
      <c r="L14" s="308" t="s">
        <v>179</v>
      </c>
      <c r="M14" s="189" t="e">
        <f t="shared" si="0"/>
        <v>#REF!</v>
      </c>
      <c r="N14" s="189" t="e">
        <f>INT(E14*#REF!/8+'아스팔트 혼합물 시험비'!F14*#REF!/8+'아스팔트 혼합물 시험비'!G14*#REF!/8+'아스팔트 혼합물 시험비'!H14*#REF!/8)</f>
        <v>#REF!</v>
      </c>
      <c r="O14" s="189" t="e">
        <f t="shared" si="4"/>
        <v>#REF!</v>
      </c>
      <c r="P14" s="190">
        <f>INT(I14*'품질시험 공공요금'!$H$7+'아스팔트 혼합물 시험비'!J14*'품질시험 공공요금'!$H$17)</f>
        <v>6900</v>
      </c>
      <c r="Q14" s="190" t="e">
        <f t="shared" si="1"/>
        <v>#REF!</v>
      </c>
      <c r="R14" s="190">
        <f t="shared" si="2"/>
        <v>111636.36363636363</v>
      </c>
      <c r="S14" s="190">
        <v>122800</v>
      </c>
      <c r="T14" s="191">
        <v>1</v>
      </c>
      <c r="U14" s="192">
        <f t="shared" si="3"/>
        <v>111636.36363636363</v>
      </c>
      <c r="V14" s="311" t="s">
        <v>180</v>
      </c>
    </row>
    <row r="15" spans="1:22" ht="30" customHeight="1">
      <c r="A15" s="183">
        <v>1</v>
      </c>
      <c r="B15" s="187" t="s">
        <v>181</v>
      </c>
      <c r="C15" s="187">
        <v>0.1</v>
      </c>
      <c r="D15" s="187">
        <v>0.2</v>
      </c>
      <c r="E15" s="187">
        <v>1.1000000000000001</v>
      </c>
      <c r="F15" s="187"/>
      <c r="G15" s="187">
        <v>2.5</v>
      </c>
      <c r="H15" s="187">
        <v>2.2000000000000002</v>
      </c>
      <c r="I15" s="187">
        <v>9.3000000000000007</v>
      </c>
      <c r="J15" s="187">
        <v>0.1</v>
      </c>
      <c r="K15" s="188"/>
      <c r="L15" s="308"/>
      <c r="M15" s="189" t="e">
        <f t="shared" si="0"/>
        <v>#REF!</v>
      </c>
      <c r="N15" s="189" t="e">
        <f>INT(E15*#REF!/8+'아스팔트 혼합물 시험비'!F15*#REF!/8+'아스팔트 혼합물 시험비'!G15*#REF!/8+'아스팔트 혼합물 시험비'!H15*#REF!/8)</f>
        <v>#REF!</v>
      </c>
      <c r="O15" s="189" t="e">
        <f t="shared" si="4"/>
        <v>#REF!</v>
      </c>
      <c r="P15" s="190">
        <f>INT(I15*'품질시험 공공요금'!$H$7+'아스팔트 혼합물 시험비'!J15*'품질시험 공공요금'!$H$17)</f>
        <v>842</v>
      </c>
      <c r="Q15" s="190" t="e">
        <f t="shared" si="1"/>
        <v>#REF!</v>
      </c>
      <c r="R15" s="190">
        <f t="shared" si="2"/>
        <v>114545.45454545453</v>
      </c>
      <c r="S15" s="190">
        <v>126000</v>
      </c>
      <c r="T15" s="191">
        <v>1</v>
      </c>
      <c r="U15" s="192">
        <f t="shared" si="3"/>
        <v>114545.45454545453</v>
      </c>
      <c r="V15" s="311"/>
    </row>
    <row r="16" spans="1:22" ht="30" customHeight="1" thickBot="1">
      <c r="A16" s="183">
        <v>1</v>
      </c>
      <c r="B16" s="194" t="s">
        <v>182</v>
      </c>
      <c r="C16" s="195">
        <v>0.1</v>
      </c>
      <c r="D16" s="187">
        <v>0.2</v>
      </c>
      <c r="E16" s="187"/>
      <c r="F16" s="187">
        <v>1.6</v>
      </c>
      <c r="G16" s="187"/>
      <c r="H16" s="187">
        <v>1</v>
      </c>
      <c r="I16" s="187">
        <v>60.4</v>
      </c>
      <c r="J16" s="187">
        <v>0.1</v>
      </c>
      <c r="K16" s="188"/>
      <c r="L16" s="196" t="s">
        <v>183</v>
      </c>
      <c r="M16" s="189" t="e">
        <f t="shared" si="0"/>
        <v>#REF!</v>
      </c>
      <c r="N16" s="189" t="e">
        <f>INT(E16*#REF!/8+'아스팔트 혼합물 시험비'!F16*#REF!/8+'아스팔트 혼합물 시험비'!G16*#REF!/8+'아스팔트 혼합물 시험비'!H16*#REF!/8)</f>
        <v>#REF!</v>
      </c>
      <c r="O16" s="189" t="e">
        <f t="shared" si="4"/>
        <v>#REF!</v>
      </c>
      <c r="P16" s="190">
        <f>INT(I16*'품질시험 공공요금'!$H$7+'아스팔트 혼합물 시험비'!J16*'품질시험 공공요금'!$H$17)</f>
        <v>5032</v>
      </c>
      <c r="Q16" s="190" t="e">
        <f t="shared" si="1"/>
        <v>#REF!</v>
      </c>
      <c r="R16" s="190">
        <f t="shared" si="2"/>
        <v>18454.545454545452</v>
      </c>
      <c r="S16" s="190">
        <v>20300</v>
      </c>
      <c r="T16" s="191">
        <v>1</v>
      </c>
      <c r="U16" s="192">
        <f t="shared" si="3"/>
        <v>18454.545454545452</v>
      </c>
      <c r="V16" s="197" t="s">
        <v>184</v>
      </c>
    </row>
    <row r="17" spans="1:22" ht="30" customHeight="1" thickTop="1">
      <c r="A17" s="183">
        <v>1</v>
      </c>
      <c r="B17" s="312" t="s">
        <v>185</v>
      </c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3"/>
      <c r="O17" s="313"/>
      <c r="P17" s="313"/>
      <c r="Q17" s="313"/>
      <c r="R17" s="313"/>
      <c r="S17" s="313"/>
      <c r="T17" s="314"/>
      <c r="U17" s="198" t="e">
        <f>SUM(U5:U16)</f>
        <v>#REF!</v>
      </c>
      <c r="V17" s="199"/>
    </row>
    <row r="19" spans="1:22">
      <c r="U19" s="201"/>
    </row>
  </sheetData>
  <mergeCells count="23">
    <mergeCell ref="L5:L13"/>
    <mergeCell ref="V11:V13"/>
    <mergeCell ref="L14:L15"/>
    <mergeCell ref="V14:V15"/>
    <mergeCell ref="B17:T17"/>
    <mergeCell ref="V2:V4"/>
    <mergeCell ref="C3:D3"/>
    <mergeCell ref="E3:H3"/>
    <mergeCell ref="M3:M4"/>
    <mergeCell ref="N3:N4"/>
    <mergeCell ref="O3:O4"/>
    <mergeCell ref="P3:P4"/>
    <mergeCell ref="Q3:Q4"/>
    <mergeCell ref="B1:U1"/>
    <mergeCell ref="B2:B4"/>
    <mergeCell ref="C2:H2"/>
    <mergeCell ref="I2:K2"/>
    <mergeCell ref="L2:L4"/>
    <mergeCell ref="M2:Q2"/>
    <mergeCell ref="R2:R4"/>
    <mergeCell ref="S2:S4"/>
    <mergeCell ref="T2:T4"/>
    <mergeCell ref="U2:U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horizontalDpi="300" verticalDpi="300" r:id="rId1"/>
  <colBreaks count="1" manualBreakCount="1">
    <brk id="21" max="1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7"/>
  <sheetViews>
    <sheetView view="pageBreakPreview" zoomScale="130" zoomScaleSheetLayoutView="130" workbookViewId="0">
      <selection activeCell="AF16" sqref="AF16"/>
    </sheetView>
  </sheetViews>
  <sheetFormatPr defaultRowHeight="20.100000000000001" customHeight="1"/>
  <cols>
    <col min="1" max="2" width="2" style="202" customWidth="1"/>
    <col min="3" max="3" width="2" style="213" customWidth="1"/>
    <col min="4" max="40" width="2" style="202" customWidth="1"/>
    <col min="41" max="41" width="2.33203125" style="202" customWidth="1"/>
    <col min="42" max="42" width="10.77734375" style="202" hidden="1" customWidth="1"/>
    <col min="43" max="45" width="9.77734375" style="202" hidden="1" customWidth="1"/>
    <col min="46" max="46" width="1.44140625" style="202" customWidth="1"/>
    <col min="47" max="16384" width="8.88671875" style="202"/>
  </cols>
  <sheetData>
    <row r="1" spans="1:46" ht="24.95" customHeight="1">
      <c r="A1" s="317" t="s">
        <v>186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</row>
    <row r="2" spans="1:46" ht="9.9499999999999993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</row>
    <row r="3" spans="1:46" ht="18" customHeight="1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</row>
    <row r="4" spans="1:46" ht="17.100000000000001" customHeight="1">
      <c r="A4" s="204" t="s">
        <v>247</v>
      </c>
      <c r="C4" s="204"/>
    </row>
    <row r="5" spans="1:46" s="204" customFormat="1" ht="17.100000000000001" customHeight="1">
      <c r="B5" s="204" t="s">
        <v>187</v>
      </c>
    </row>
    <row r="6" spans="1:46" ht="17.100000000000001" customHeight="1">
      <c r="C6" s="318" t="s">
        <v>188</v>
      </c>
      <c r="D6" s="318"/>
      <c r="E6" s="318"/>
      <c r="F6" s="318"/>
      <c r="G6" s="318"/>
      <c r="H6" s="318"/>
      <c r="I6" s="318"/>
      <c r="J6" s="318"/>
      <c r="K6" s="319">
        <v>356700</v>
      </c>
      <c r="L6" s="319"/>
      <c r="M6" s="319"/>
      <c r="N6" s="319"/>
      <c r="O6" s="319"/>
      <c r="P6" s="319"/>
      <c r="Q6" s="202" t="s">
        <v>105</v>
      </c>
      <c r="T6" s="205"/>
      <c r="V6" s="206"/>
      <c r="W6" s="206"/>
      <c r="X6" s="206"/>
      <c r="Y6" s="206"/>
      <c r="Z6" s="206"/>
    </row>
    <row r="7" spans="1:46" ht="17.100000000000001" customHeight="1">
      <c r="C7" s="318" t="s">
        <v>189</v>
      </c>
      <c r="D7" s="318"/>
      <c r="E7" s="318"/>
      <c r="F7" s="318"/>
      <c r="G7" s="318"/>
      <c r="H7" s="318"/>
      <c r="I7" s="318"/>
      <c r="J7" s="318"/>
      <c r="K7" s="319">
        <v>29000</v>
      </c>
      <c r="L7" s="319"/>
      <c r="M7" s="319"/>
      <c r="N7" s="319"/>
      <c r="O7" s="319"/>
      <c r="P7" s="319"/>
      <c r="Q7" s="202" t="s">
        <v>105</v>
      </c>
      <c r="AP7" s="206"/>
    </row>
    <row r="8" spans="1:46" ht="17.100000000000001" customHeight="1">
      <c r="C8" s="315" t="s">
        <v>190</v>
      </c>
      <c r="D8" s="315"/>
      <c r="E8" s="315"/>
      <c r="F8" s="315"/>
      <c r="G8" s="315"/>
      <c r="H8" s="315"/>
      <c r="I8" s="315"/>
      <c r="J8" s="315"/>
      <c r="K8" s="316">
        <f>SUM(K6:P7)</f>
        <v>385700</v>
      </c>
      <c r="L8" s="316"/>
      <c r="M8" s="316"/>
      <c r="N8" s="316"/>
      <c r="O8" s="316"/>
      <c r="P8" s="316"/>
      <c r="Q8" s="204" t="s">
        <v>105</v>
      </c>
    </row>
    <row r="9" spans="1:46" s="204" customFormat="1" ht="6" customHeight="1"/>
    <row r="10" spans="1:46" ht="20.100000000000001" customHeight="1">
      <c r="B10" s="204" t="s">
        <v>191</v>
      </c>
      <c r="C10" s="202"/>
      <c r="AJ10" s="202" t="s">
        <v>192</v>
      </c>
    </row>
    <row r="11" spans="1:46" ht="20.100000000000001" customHeight="1">
      <c r="A11" s="207"/>
      <c r="B11" s="332" t="s">
        <v>193</v>
      </c>
      <c r="C11" s="333"/>
      <c r="D11" s="333"/>
      <c r="E11" s="333"/>
      <c r="F11" s="333"/>
      <c r="G11" s="334"/>
      <c r="H11" s="335" t="s">
        <v>194</v>
      </c>
      <c r="I11" s="333"/>
      <c r="J11" s="333"/>
      <c r="K11" s="333"/>
      <c r="L11" s="333"/>
      <c r="M11" s="333"/>
      <c r="N11" s="335" t="s">
        <v>195</v>
      </c>
      <c r="O11" s="333"/>
      <c r="P11" s="333"/>
      <c r="Q11" s="333"/>
      <c r="R11" s="333"/>
      <c r="S11" s="333"/>
      <c r="T11" s="335" t="s">
        <v>196</v>
      </c>
      <c r="U11" s="333"/>
      <c r="V11" s="333"/>
      <c r="W11" s="333"/>
      <c r="X11" s="333"/>
      <c r="Y11" s="333"/>
      <c r="Z11" s="335" t="s">
        <v>197</v>
      </c>
      <c r="AA11" s="333"/>
      <c r="AB11" s="333"/>
      <c r="AC11" s="333"/>
      <c r="AD11" s="333"/>
      <c r="AE11" s="333"/>
      <c r="AF11" s="335" t="s">
        <v>198</v>
      </c>
      <c r="AG11" s="333"/>
      <c r="AH11" s="333"/>
      <c r="AI11" s="333"/>
      <c r="AJ11" s="333"/>
      <c r="AK11" s="334"/>
      <c r="AL11" s="320" t="s">
        <v>199</v>
      </c>
      <c r="AM11" s="320"/>
      <c r="AN11" s="320"/>
      <c r="AO11" s="321"/>
    </row>
    <row r="12" spans="1:46" ht="20.100000000000001" customHeight="1">
      <c r="B12" s="322" t="s">
        <v>200</v>
      </c>
      <c r="C12" s="323"/>
      <c r="D12" s="323"/>
      <c r="E12" s="323"/>
      <c r="F12" s="323"/>
      <c r="G12" s="324"/>
      <c r="H12" s="325">
        <v>56400</v>
      </c>
      <c r="I12" s="326"/>
      <c r="J12" s="326"/>
      <c r="K12" s="326"/>
      <c r="L12" s="326"/>
      <c r="M12" s="327"/>
      <c r="N12" s="328">
        <v>60800</v>
      </c>
      <c r="O12" s="328"/>
      <c r="P12" s="328"/>
      <c r="Q12" s="328"/>
      <c r="R12" s="328"/>
      <c r="S12" s="329"/>
      <c r="T12" s="325">
        <v>65100</v>
      </c>
      <c r="U12" s="326"/>
      <c r="V12" s="326"/>
      <c r="W12" s="326"/>
      <c r="X12" s="326"/>
      <c r="Y12" s="327"/>
      <c r="Z12" s="326">
        <v>68900</v>
      </c>
      <c r="AA12" s="326"/>
      <c r="AB12" s="326"/>
      <c r="AC12" s="326"/>
      <c r="AD12" s="326"/>
      <c r="AE12" s="327"/>
      <c r="AF12" s="325">
        <v>72500</v>
      </c>
      <c r="AG12" s="326"/>
      <c r="AH12" s="326"/>
      <c r="AI12" s="326"/>
      <c r="AJ12" s="326"/>
      <c r="AK12" s="327"/>
      <c r="AL12" s="330"/>
      <c r="AM12" s="330"/>
      <c r="AN12" s="330"/>
      <c r="AO12" s="331"/>
    </row>
    <row r="13" spans="1:46" s="204" customFormat="1" ht="20.100000000000001" customHeight="1"/>
    <row r="14" spans="1:46" ht="20.100000000000001" customHeight="1">
      <c r="A14" s="207"/>
      <c r="B14" s="332" t="s">
        <v>193</v>
      </c>
      <c r="C14" s="333"/>
      <c r="D14" s="333"/>
      <c r="E14" s="333"/>
      <c r="F14" s="333"/>
      <c r="G14" s="334"/>
      <c r="H14" s="335" t="s">
        <v>201</v>
      </c>
      <c r="I14" s="333"/>
      <c r="J14" s="333"/>
      <c r="K14" s="333"/>
      <c r="L14" s="333"/>
      <c r="M14" s="333"/>
      <c r="N14" s="335" t="s">
        <v>202</v>
      </c>
      <c r="O14" s="333"/>
      <c r="P14" s="333"/>
      <c r="Q14" s="333"/>
      <c r="R14" s="333"/>
      <c r="S14" s="333"/>
      <c r="T14" s="335" t="s">
        <v>203</v>
      </c>
      <c r="U14" s="333"/>
      <c r="V14" s="333"/>
      <c r="W14" s="333"/>
      <c r="X14" s="333"/>
      <c r="Y14" s="333"/>
      <c r="Z14" s="335" t="s">
        <v>204</v>
      </c>
      <c r="AA14" s="333"/>
      <c r="AB14" s="333"/>
      <c r="AC14" s="333"/>
      <c r="AD14" s="333"/>
      <c r="AE14" s="333"/>
      <c r="AF14" s="335" t="s">
        <v>212</v>
      </c>
      <c r="AG14" s="333"/>
      <c r="AH14" s="333"/>
      <c r="AI14" s="333"/>
      <c r="AJ14" s="333"/>
      <c r="AK14" s="334"/>
      <c r="AL14" s="320" t="s">
        <v>199</v>
      </c>
      <c r="AM14" s="320"/>
      <c r="AN14" s="320"/>
      <c r="AO14" s="321"/>
    </row>
    <row r="15" spans="1:46" ht="20.100000000000001" customHeight="1">
      <c r="B15" s="322" t="s">
        <v>200</v>
      </c>
      <c r="C15" s="323"/>
      <c r="D15" s="323"/>
      <c r="E15" s="323"/>
      <c r="F15" s="323"/>
      <c r="G15" s="324"/>
      <c r="H15" s="325">
        <v>76300</v>
      </c>
      <c r="I15" s="326"/>
      <c r="J15" s="326"/>
      <c r="K15" s="326"/>
      <c r="L15" s="326"/>
      <c r="M15" s="327"/>
      <c r="N15" s="326">
        <v>79900</v>
      </c>
      <c r="O15" s="326"/>
      <c r="P15" s="326"/>
      <c r="Q15" s="326"/>
      <c r="R15" s="326"/>
      <c r="S15" s="327"/>
      <c r="T15" s="325">
        <v>83700</v>
      </c>
      <c r="U15" s="326"/>
      <c r="V15" s="326"/>
      <c r="W15" s="326"/>
      <c r="X15" s="326"/>
      <c r="Y15" s="327"/>
      <c r="Z15" s="326">
        <v>87300</v>
      </c>
      <c r="AA15" s="326"/>
      <c r="AB15" s="326"/>
      <c r="AC15" s="326"/>
      <c r="AD15" s="326"/>
      <c r="AE15" s="327"/>
      <c r="AF15" s="325">
        <v>91100</v>
      </c>
      <c r="AG15" s="326"/>
      <c r="AH15" s="326"/>
      <c r="AI15" s="326"/>
      <c r="AJ15" s="326"/>
      <c r="AK15" s="327"/>
      <c r="AL15" s="330"/>
      <c r="AM15" s="330"/>
      <c r="AN15" s="330"/>
      <c r="AO15" s="331"/>
    </row>
    <row r="16" spans="1:46" ht="7.5" customHeight="1">
      <c r="B16" s="207"/>
      <c r="C16" s="207"/>
      <c r="D16" s="207"/>
      <c r="E16" s="207"/>
      <c r="F16" s="207"/>
      <c r="G16" s="207"/>
      <c r="H16" s="208"/>
      <c r="I16" s="208"/>
      <c r="J16" s="208"/>
      <c r="K16" s="208"/>
      <c r="L16" s="208"/>
      <c r="M16" s="208"/>
      <c r="N16" s="208"/>
      <c r="O16" s="208"/>
      <c r="P16" s="208"/>
      <c r="Q16" s="208"/>
      <c r="R16" s="208"/>
      <c r="S16" s="208"/>
      <c r="T16" s="208"/>
      <c r="U16" s="208"/>
      <c r="V16" s="208"/>
      <c r="W16" s="208"/>
      <c r="X16" s="208"/>
      <c r="Y16" s="208"/>
      <c r="Z16" s="208"/>
      <c r="AA16" s="208"/>
      <c r="AB16" s="208"/>
      <c r="AC16" s="208"/>
      <c r="AD16" s="208"/>
      <c r="AE16" s="208"/>
      <c r="AF16" s="208"/>
      <c r="AG16" s="208"/>
      <c r="AH16" s="208"/>
      <c r="AI16" s="208"/>
      <c r="AJ16" s="208"/>
      <c r="AK16" s="208"/>
      <c r="AL16" s="209"/>
      <c r="AM16" s="209"/>
      <c r="AN16" s="209"/>
      <c r="AO16" s="209"/>
    </row>
    <row r="17" spans="2:41" ht="20.100000000000001" customHeight="1">
      <c r="B17" s="204" t="s">
        <v>213</v>
      </c>
      <c r="C17" s="202"/>
      <c r="AJ17" s="202" t="s">
        <v>192</v>
      </c>
    </row>
    <row r="18" spans="2:41" ht="20.100000000000001" customHeight="1" thickBot="1">
      <c r="B18" s="336" t="s">
        <v>207</v>
      </c>
      <c r="C18" s="337"/>
      <c r="D18" s="337"/>
      <c r="E18" s="337"/>
      <c r="F18" s="341" t="s">
        <v>208</v>
      </c>
      <c r="G18" s="341"/>
      <c r="H18" s="341"/>
      <c r="I18" s="341"/>
      <c r="J18" s="341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37"/>
      <c r="AE18" s="337"/>
      <c r="AF18" s="337"/>
      <c r="AG18" s="337"/>
      <c r="AH18" s="337"/>
      <c r="AI18" s="337"/>
      <c r="AJ18" s="337" t="s">
        <v>209</v>
      </c>
      <c r="AK18" s="337"/>
      <c r="AL18" s="337"/>
      <c r="AM18" s="337"/>
      <c r="AN18" s="337"/>
      <c r="AO18" s="342"/>
    </row>
    <row r="19" spans="2:41" ht="20.100000000000001" customHeight="1">
      <c r="B19" s="338"/>
      <c r="C19" s="339"/>
      <c r="D19" s="339"/>
      <c r="E19" s="340"/>
      <c r="F19" s="343" t="str">
        <f>H11</f>
        <v>10km</v>
      </c>
      <c r="G19" s="343"/>
      <c r="H19" s="343"/>
      <c r="I19" s="343"/>
      <c r="J19" s="343"/>
      <c r="K19" s="344"/>
      <c r="L19" s="345" t="str">
        <f>N11</f>
        <v>20km</v>
      </c>
      <c r="M19" s="345"/>
      <c r="N19" s="345"/>
      <c r="O19" s="345"/>
      <c r="P19" s="345"/>
      <c r="Q19" s="346"/>
      <c r="R19" s="347" t="str">
        <f>T11</f>
        <v>30km</v>
      </c>
      <c r="S19" s="348"/>
      <c r="T19" s="348"/>
      <c r="U19" s="348"/>
      <c r="V19" s="348"/>
      <c r="W19" s="349"/>
      <c r="X19" s="350" t="str">
        <f>Z11</f>
        <v>40km</v>
      </c>
      <c r="Y19" s="343"/>
      <c r="Z19" s="343"/>
      <c r="AA19" s="343"/>
      <c r="AB19" s="343"/>
      <c r="AC19" s="343"/>
      <c r="AD19" s="350" t="str">
        <f>AF11</f>
        <v>50km</v>
      </c>
      <c r="AE19" s="343"/>
      <c r="AF19" s="343"/>
      <c r="AG19" s="343"/>
      <c r="AH19" s="343"/>
      <c r="AI19" s="343"/>
      <c r="AJ19" s="339"/>
      <c r="AK19" s="339"/>
      <c r="AL19" s="339"/>
      <c r="AM19" s="339"/>
      <c r="AN19" s="339"/>
      <c r="AO19" s="351"/>
    </row>
    <row r="20" spans="2:41" ht="20.100000000000001" customHeight="1">
      <c r="B20" s="338" t="s">
        <v>210</v>
      </c>
      <c r="C20" s="339"/>
      <c r="D20" s="339"/>
      <c r="E20" s="340"/>
      <c r="F20" s="363">
        <f t="shared" ref="F20" si="0">$K$8+H12</f>
        <v>442100</v>
      </c>
      <c r="G20" s="363"/>
      <c r="H20" s="363"/>
      <c r="I20" s="363"/>
      <c r="J20" s="363"/>
      <c r="K20" s="364"/>
      <c r="L20" s="363">
        <f t="shared" ref="L20" si="1">$K$8+N12</f>
        <v>446500</v>
      </c>
      <c r="M20" s="363"/>
      <c r="N20" s="363"/>
      <c r="O20" s="363"/>
      <c r="P20" s="363"/>
      <c r="Q20" s="364"/>
      <c r="R20" s="365">
        <f t="shared" ref="R20" si="2">$K$8+T12</f>
        <v>450800</v>
      </c>
      <c r="S20" s="363"/>
      <c r="T20" s="363"/>
      <c r="U20" s="363"/>
      <c r="V20" s="363"/>
      <c r="W20" s="366"/>
      <c r="X20" s="367">
        <f t="shared" ref="X20" si="3">$K$8+Z12</f>
        <v>454600</v>
      </c>
      <c r="Y20" s="363"/>
      <c r="Z20" s="363"/>
      <c r="AA20" s="363"/>
      <c r="AB20" s="363"/>
      <c r="AC20" s="363"/>
      <c r="AD20" s="367">
        <f>$K$8+AF12</f>
        <v>458200</v>
      </c>
      <c r="AE20" s="363"/>
      <c r="AF20" s="363"/>
      <c r="AG20" s="363"/>
      <c r="AH20" s="363"/>
      <c r="AI20" s="363"/>
      <c r="AJ20" s="339" t="s">
        <v>211</v>
      </c>
      <c r="AK20" s="339"/>
      <c r="AL20" s="339"/>
      <c r="AM20" s="339"/>
      <c r="AN20" s="339"/>
      <c r="AO20" s="351"/>
    </row>
    <row r="21" spans="2:41" ht="20.100000000000001" customHeight="1" thickBot="1">
      <c r="B21" s="352" t="s">
        <v>205</v>
      </c>
      <c r="C21" s="353"/>
      <c r="D21" s="353"/>
      <c r="E21" s="354"/>
      <c r="F21" s="355">
        <f>INT(F20/1.1)</f>
        <v>401909</v>
      </c>
      <c r="G21" s="355"/>
      <c r="H21" s="355"/>
      <c r="I21" s="355"/>
      <c r="J21" s="355"/>
      <c r="K21" s="356"/>
      <c r="L21" s="355">
        <f t="shared" ref="L21" si="4">INT(L20/1.1)</f>
        <v>405909</v>
      </c>
      <c r="M21" s="355"/>
      <c r="N21" s="355"/>
      <c r="O21" s="355"/>
      <c r="P21" s="355"/>
      <c r="Q21" s="356"/>
      <c r="R21" s="357">
        <f t="shared" ref="R21" si="5">INT(R20/1.1)</f>
        <v>409818</v>
      </c>
      <c r="S21" s="358"/>
      <c r="T21" s="358"/>
      <c r="U21" s="358"/>
      <c r="V21" s="358"/>
      <c r="W21" s="359"/>
      <c r="X21" s="360">
        <f t="shared" ref="X21" si="6">INT(X20/1.1)</f>
        <v>413272</v>
      </c>
      <c r="Y21" s="355"/>
      <c r="Z21" s="355"/>
      <c r="AA21" s="355"/>
      <c r="AB21" s="355"/>
      <c r="AC21" s="355"/>
      <c r="AD21" s="360">
        <f t="shared" ref="AD21" si="7">INT(AD20/1.1)</f>
        <v>416545</v>
      </c>
      <c r="AE21" s="355"/>
      <c r="AF21" s="355"/>
      <c r="AG21" s="355"/>
      <c r="AH21" s="355"/>
      <c r="AI21" s="356"/>
      <c r="AJ21" s="361" t="s">
        <v>206</v>
      </c>
      <c r="AK21" s="361"/>
      <c r="AL21" s="361"/>
      <c r="AM21" s="361"/>
      <c r="AN21" s="361"/>
      <c r="AO21" s="362"/>
    </row>
    <row r="22" spans="2:41" ht="5.25" customHeight="1">
      <c r="B22" s="210"/>
      <c r="C22" s="210"/>
      <c r="D22" s="210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09"/>
      <c r="P22" s="209"/>
      <c r="Q22" s="209"/>
      <c r="R22" s="209"/>
      <c r="S22" s="209"/>
      <c r="T22" s="209"/>
      <c r="U22" s="209"/>
      <c r="V22" s="209"/>
      <c r="W22" s="209"/>
      <c r="X22" s="209"/>
      <c r="Y22" s="212"/>
      <c r="Z22" s="212"/>
      <c r="AA22" s="212"/>
      <c r="AB22" s="212"/>
      <c r="AC22" s="212"/>
      <c r="AD22" s="212"/>
      <c r="AE22" s="212"/>
      <c r="AF22" s="212"/>
      <c r="AG22" s="212"/>
      <c r="AH22" s="212"/>
      <c r="AI22" s="210"/>
      <c r="AJ22" s="210"/>
      <c r="AK22" s="210"/>
      <c r="AL22" s="210"/>
      <c r="AM22" s="210"/>
      <c r="AN22" s="210"/>
      <c r="AO22" s="210"/>
    </row>
    <row r="23" spans="2:41" ht="20.100000000000001" customHeight="1">
      <c r="B23" s="336" t="s">
        <v>207</v>
      </c>
      <c r="C23" s="337"/>
      <c r="D23" s="337"/>
      <c r="E23" s="337"/>
      <c r="F23" s="368" t="s">
        <v>208</v>
      </c>
      <c r="G23" s="320"/>
      <c r="H23" s="320"/>
      <c r="I23" s="320"/>
      <c r="J23" s="320"/>
      <c r="K23" s="320"/>
      <c r="L23" s="320"/>
      <c r="M23" s="320"/>
      <c r="N23" s="320"/>
      <c r="O23" s="320"/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37" t="s">
        <v>209</v>
      </c>
      <c r="AK23" s="337"/>
      <c r="AL23" s="337"/>
      <c r="AM23" s="337"/>
      <c r="AN23" s="337"/>
      <c r="AO23" s="342"/>
    </row>
    <row r="24" spans="2:41" ht="20.100000000000001" customHeight="1">
      <c r="B24" s="338"/>
      <c r="C24" s="339"/>
      <c r="D24" s="339"/>
      <c r="E24" s="339"/>
      <c r="F24" s="343" t="str">
        <f>H14</f>
        <v>60km</v>
      </c>
      <c r="G24" s="343"/>
      <c r="H24" s="343"/>
      <c r="I24" s="343"/>
      <c r="J24" s="343"/>
      <c r="K24" s="343"/>
      <c r="L24" s="343" t="str">
        <f>N14</f>
        <v>70km</v>
      </c>
      <c r="M24" s="343"/>
      <c r="N24" s="343"/>
      <c r="O24" s="343"/>
      <c r="P24" s="343"/>
      <c r="Q24" s="343"/>
      <c r="R24" s="343" t="str">
        <f>T14</f>
        <v>80km</v>
      </c>
      <c r="S24" s="343"/>
      <c r="T24" s="343"/>
      <c r="U24" s="343"/>
      <c r="V24" s="343"/>
      <c r="W24" s="343"/>
      <c r="X24" s="343" t="str">
        <f>Z14</f>
        <v>90km</v>
      </c>
      <c r="Y24" s="343"/>
      <c r="Z24" s="343"/>
      <c r="AA24" s="343"/>
      <c r="AB24" s="343"/>
      <c r="AC24" s="343"/>
      <c r="AD24" s="343" t="str">
        <f>AF14</f>
        <v>100km</v>
      </c>
      <c r="AE24" s="343"/>
      <c r="AF24" s="343"/>
      <c r="AG24" s="343"/>
      <c r="AH24" s="343"/>
      <c r="AI24" s="344"/>
      <c r="AJ24" s="339"/>
      <c r="AK24" s="339"/>
      <c r="AL24" s="339"/>
      <c r="AM24" s="339"/>
      <c r="AN24" s="339"/>
      <c r="AO24" s="351"/>
    </row>
    <row r="25" spans="2:41" ht="20.100000000000001" customHeight="1">
      <c r="B25" s="338" t="s">
        <v>210</v>
      </c>
      <c r="C25" s="339"/>
      <c r="D25" s="339"/>
      <c r="E25" s="339"/>
      <c r="F25" s="363">
        <f>$K$8+H15</f>
        <v>462000</v>
      </c>
      <c r="G25" s="363"/>
      <c r="H25" s="363"/>
      <c r="I25" s="363"/>
      <c r="J25" s="363"/>
      <c r="K25" s="363"/>
      <c r="L25" s="363">
        <f t="shared" ref="L25" si="8">$K$8+N15</f>
        <v>465600</v>
      </c>
      <c r="M25" s="363"/>
      <c r="N25" s="363"/>
      <c r="O25" s="363"/>
      <c r="P25" s="363"/>
      <c r="Q25" s="363"/>
      <c r="R25" s="363">
        <f t="shared" ref="R25" si="9">$K$8+T15</f>
        <v>469400</v>
      </c>
      <c r="S25" s="363"/>
      <c r="T25" s="363"/>
      <c r="U25" s="363"/>
      <c r="V25" s="363"/>
      <c r="W25" s="363"/>
      <c r="X25" s="363">
        <f t="shared" ref="X25" si="10">$K$8+Z15</f>
        <v>473000</v>
      </c>
      <c r="Y25" s="363"/>
      <c r="Z25" s="363"/>
      <c r="AA25" s="363"/>
      <c r="AB25" s="363"/>
      <c r="AC25" s="363"/>
      <c r="AD25" s="363">
        <f t="shared" ref="AD25" si="11">$K$8+AF15</f>
        <v>476800</v>
      </c>
      <c r="AE25" s="363"/>
      <c r="AF25" s="363"/>
      <c r="AG25" s="363"/>
      <c r="AH25" s="363"/>
      <c r="AI25" s="363"/>
      <c r="AJ25" s="339" t="s">
        <v>211</v>
      </c>
      <c r="AK25" s="339"/>
      <c r="AL25" s="339"/>
      <c r="AM25" s="339"/>
      <c r="AN25" s="339"/>
      <c r="AO25" s="351"/>
    </row>
    <row r="26" spans="2:41" ht="20.100000000000001" customHeight="1">
      <c r="B26" s="352" t="s">
        <v>205</v>
      </c>
      <c r="C26" s="353"/>
      <c r="D26" s="353"/>
      <c r="E26" s="353"/>
      <c r="F26" s="355">
        <f>INT(F25/1.1)</f>
        <v>420000</v>
      </c>
      <c r="G26" s="355"/>
      <c r="H26" s="355"/>
      <c r="I26" s="355"/>
      <c r="J26" s="355"/>
      <c r="K26" s="356"/>
      <c r="L26" s="355">
        <f t="shared" ref="L26" si="12">INT(L25/1.1)</f>
        <v>423272</v>
      </c>
      <c r="M26" s="355"/>
      <c r="N26" s="355"/>
      <c r="O26" s="355"/>
      <c r="P26" s="355"/>
      <c r="Q26" s="356"/>
      <c r="R26" s="355">
        <f t="shared" ref="R26" si="13">INT(R25/1.1)</f>
        <v>426727</v>
      </c>
      <c r="S26" s="355"/>
      <c r="T26" s="355"/>
      <c r="U26" s="355"/>
      <c r="V26" s="355"/>
      <c r="W26" s="356"/>
      <c r="X26" s="355">
        <f t="shared" ref="X26" si="14">INT(X25/1.1)</f>
        <v>430000</v>
      </c>
      <c r="Y26" s="355"/>
      <c r="Z26" s="355"/>
      <c r="AA26" s="355"/>
      <c r="AB26" s="355"/>
      <c r="AC26" s="356"/>
      <c r="AD26" s="355">
        <f t="shared" ref="AD26" si="15">INT(AD25/1.1)</f>
        <v>433454</v>
      </c>
      <c r="AE26" s="355"/>
      <c r="AF26" s="355"/>
      <c r="AG26" s="355"/>
      <c r="AH26" s="355"/>
      <c r="AI26" s="356"/>
      <c r="AJ26" s="361" t="s">
        <v>206</v>
      </c>
      <c r="AK26" s="361"/>
      <c r="AL26" s="361"/>
      <c r="AM26" s="361"/>
      <c r="AN26" s="361"/>
      <c r="AO26" s="362"/>
    </row>
    <row r="27" spans="2:41" ht="20.100000000000001" customHeight="1">
      <c r="B27" s="210"/>
      <c r="C27" s="210"/>
      <c r="D27" s="210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12"/>
      <c r="Z27" s="212"/>
      <c r="AA27" s="212"/>
      <c r="AB27" s="212"/>
      <c r="AC27" s="212"/>
      <c r="AD27" s="212"/>
      <c r="AE27" s="212"/>
      <c r="AF27" s="212"/>
      <c r="AG27" s="212"/>
      <c r="AH27" s="212"/>
      <c r="AI27" s="212"/>
      <c r="AJ27" s="210"/>
      <c r="AK27" s="210"/>
      <c r="AL27" s="210"/>
      <c r="AM27" s="210"/>
      <c r="AN27" s="210"/>
      <c r="AO27" s="210"/>
    </row>
  </sheetData>
  <mergeCells count="81">
    <mergeCell ref="AJ25:AO25"/>
    <mergeCell ref="B26:E26"/>
    <mergeCell ref="F26:K26"/>
    <mergeCell ref="L26:Q26"/>
    <mergeCell ref="R26:W26"/>
    <mergeCell ref="X26:AC26"/>
    <mergeCell ref="AD26:AI26"/>
    <mergeCell ref="AJ26:AO26"/>
    <mergeCell ref="B25:E25"/>
    <mergeCell ref="F25:K25"/>
    <mergeCell ref="L25:Q25"/>
    <mergeCell ref="R25:W25"/>
    <mergeCell ref="X25:AC25"/>
    <mergeCell ref="AD25:AI25"/>
    <mergeCell ref="B23:E24"/>
    <mergeCell ref="F23:AI23"/>
    <mergeCell ref="AJ23:AO23"/>
    <mergeCell ref="F24:K24"/>
    <mergeCell ref="L24:Q24"/>
    <mergeCell ref="R24:W24"/>
    <mergeCell ref="X24:AC24"/>
    <mergeCell ref="AD24:AI24"/>
    <mergeCell ref="AJ24:AO24"/>
    <mergeCell ref="AJ20:AO20"/>
    <mergeCell ref="B21:E21"/>
    <mergeCell ref="F21:K21"/>
    <mergeCell ref="L21:Q21"/>
    <mergeCell ref="R21:W21"/>
    <mergeCell ref="X21:AC21"/>
    <mergeCell ref="AD21:AI21"/>
    <mergeCell ref="AJ21:AO21"/>
    <mergeCell ref="B20:E20"/>
    <mergeCell ref="F20:K20"/>
    <mergeCell ref="L20:Q20"/>
    <mergeCell ref="R20:W20"/>
    <mergeCell ref="X20:AC20"/>
    <mergeCell ref="AD20:AI20"/>
    <mergeCell ref="B18:E19"/>
    <mergeCell ref="F18:AI18"/>
    <mergeCell ref="AJ18:AO18"/>
    <mergeCell ref="F19:K19"/>
    <mergeCell ref="L19:Q19"/>
    <mergeCell ref="R19:W19"/>
    <mergeCell ref="X19:AC19"/>
    <mergeCell ref="AD19:AI19"/>
    <mergeCell ref="AJ19:AO19"/>
    <mergeCell ref="AL14:AO14"/>
    <mergeCell ref="B15:G15"/>
    <mergeCell ref="H15:M15"/>
    <mergeCell ref="N15:S15"/>
    <mergeCell ref="T15:Y15"/>
    <mergeCell ref="Z15:AE15"/>
    <mergeCell ref="AF15:AK15"/>
    <mergeCell ref="AL15:AO15"/>
    <mergeCell ref="B14:G14"/>
    <mergeCell ref="H14:M14"/>
    <mergeCell ref="N14:S14"/>
    <mergeCell ref="T14:Y14"/>
    <mergeCell ref="Z14:AE14"/>
    <mergeCell ref="AF14:AK14"/>
    <mergeCell ref="AL11:AO11"/>
    <mergeCell ref="B12:G12"/>
    <mergeCell ref="H12:M12"/>
    <mergeCell ref="N12:S12"/>
    <mergeCell ref="T12:Y12"/>
    <mergeCell ref="Z12:AE12"/>
    <mergeCell ref="AF12:AK12"/>
    <mergeCell ref="AL12:AO12"/>
    <mergeCell ref="B11:G11"/>
    <mergeCell ref="H11:M11"/>
    <mergeCell ref="N11:S11"/>
    <mergeCell ref="T11:Y11"/>
    <mergeCell ref="Z11:AE11"/>
    <mergeCell ref="AF11:AK11"/>
    <mergeCell ref="C8:J8"/>
    <mergeCell ref="K8:P8"/>
    <mergeCell ref="A1:AT2"/>
    <mergeCell ref="C6:J6"/>
    <mergeCell ref="K6:P6"/>
    <mergeCell ref="C7:J7"/>
    <mergeCell ref="K7:P7"/>
  </mergeCells>
  <phoneticPr fontId="2" type="noConversion"/>
  <pageMargins left="0.7" right="0.7" top="0.75" bottom="0.75" header="0.3" footer="0.3"/>
  <pageSetup paperSize="9" scale="91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5"/>
  <sheetViews>
    <sheetView view="pageBreakPreview" zoomScale="110" zoomScaleSheetLayoutView="110" workbookViewId="0">
      <selection activeCell="K29" sqref="K29"/>
    </sheetView>
  </sheetViews>
  <sheetFormatPr defaultRowHeight="13.5"/>
  <cols>
    <col min="1" max="1" width="3.33203125" style="180" customWidth="1"/>
    <col min="2" max="8" width="11.88671875" style="180" customWidth="1"/>
    <col min="9" max="9" width="2.109375" style="180" customWidth="1"/>
    <col min="10" max="16384" width="8.88671875" style="180"/>
  </cols>
  <sheetData>
    <row r="1" spans="2:8" ht="25.5">
      <c r="B1" s="369" t="s">
        <v>160</v>
      </c>
      <c r="C1" s="369"/>
      <c r="D1" s="369"/>
      <c r="E1" s="369"/>
      <c r="F1" s="369"/>
      <c r="G1" s="369"/>
      <c r="H1" s="369"/>
    </row>
    <row r="3" spans="2:8" ht="20.100000000000001" customHeight="1">
      <c r="B3" s="370" t="s">
        <v>214</v>
      </c>
      <c r="C3" s="370"/>
      <c r="D3" s="370"/>
      <c r="E3" s="370"/>
      <c r="F3" s="370"/>
      <c r="G3" s="370"/>
      <c r="H3" s="371" t="s">
        <v>215</v>
      </c>
    </row>
    <row r="4" spans="2:8" ht="20.100000000000001" customHeight="1">
      <c r="B4" s="374" t="s">
        <v>216</v>
      </c>
      <c r="C4" s="374"/>
      <c r="D4" s="374"/>
      <c r="E4" s="374"/>
      <c r="F4" s="374"/>
      <c r="G4" s="374"/>
      <c r="H4" s="372"/>
    </row>
    <row r="5" spans="2:8" ht="20.100000000000001" customHeight="1">
      <c r="B5" s="374" t="s">
        <v>217</v>
      </c>
      <c r="C5" s="374"/>
      <c r="D5" s="374" t="s">
        <v>218</v>
      </c>
      <c r="E5" s="374" t="s">
        <v>219</v>
      </c>
      <c r="F5" s="374"/>
      <c r="G5" s="374"/>
      <c r="H5" s="373"/>
    </row>
    <row r="6" spans="2:8" ht="27">
      <c r="B6" s="374"/>
      <c r="C6" s="374"/>
      <c r="D6" s="374"/>
      <c r="E6" s="214" t="s">
        <v>220</v>
      </c>
      <c r="F6" s="214" t="s">
        <v>221</v>
      </c>
      <c r="G6" s="214" t="s">
        <v>222</v>
      </c>
      <c r="H6" s="215" t="s">
        <v>223</v>
      </c>
    </row>
    <row r="7" spans="2:8" ht="20.100000000000001" customHeight="1">
      <c r="B7" s="375" t="s">
        <v>224</v>
      </c>
      <c r="C7" s="375"/>
      <c r="D7" s="216">
        <v>6160</v>
      </c>
      <c r="E7" s="217">
        <v>100.7</v>
      </c>
      <c r="F7" s="217">
        <v>60.2</v>
      </c>
      <c r="G7" s="217">
        <v>87.3</v>
      </c>
      <c r="H7" s="218">
        <f>INT(SUM(E7:G7)/3)</f>
        <v>82</v>
      </c>
    </row>
    <row r="8" spans="2:8" ht="20.100000000000001" customHeight="1">
      <c r="B8" s="375" t="s">
        <v>225</v>
      </c>
      <c r="C8" s="219" t="s">
        <v>226</v>
      </c>
      <c r="D8" s="216">
        <v>7170</v>
      </c>
      <c r="E8" s="217">
        <v>110.9</v>
      </c>
      <c r="F8" s="217">
        <v>66.900000000000006</v>
      </c>
      <c r="G8" s="217">
        <v>98.6</v>
      </c>
      <c r="H8" s="220">
        <f t="shared" ref="H8:H11" si="0">INT(SUM(E8:G8)/3)</f>
        <v>92</v>
      </c>
    </row>
    <row r="9" spans="2:8" ht="20.100000000000001" customHeight="1">
      <c r="B9" s="375"/>
      <c r="C9" s="219" t="s">
        <v>227</v>
      </c>
      <c r="D9" s="216">
        <v>8230</v>
      </c>
      <c r="E9" s="217">
        <v>106.9</v>
      </c>
      <c r="F9" s="217">
        <v>62.6</v>
      </c>
      <c r="G9" s="217">
        <v>93.3</v>
      </c>
      <c r="H9" s="220">
        <f t="shared" si="0"/>
        <v>87</v>
      </c>
    </row>
    <row r="10" spans="2:8" ht="20.100000000000001" customHeight="1">
      <c r="B10" s="375" t="s">
        <v>228</v>
      </c>
      <c r="C10" s="219" t="s">
        <v>226</v>
      </c>
      <c r="D10" s="216">
        <v>7170</v>
      </c>
      <c r="E10" s="217">
        <v>108.8</v>
      </c>
      <c r="F10" s="217">
        <v>65.8</v>
      </c>
      <c r="G10" s="217">
        <v>95.6</v>
      </c>
      <c r="H10" s="220">
        <f t="shared" si="0"/>
        <v>90</v>
      </c>
    </row>
    <row r="11" spans="2:8" ht="20.100000000000001" customHeight="1">
      <c r="B11" s="375"/>
      <c r="C11" s="219" t="s">
        <v>227</v>
      </c>
      <c r="D11" s="216">
        <v>8230</v>
      </c>
      <c r="E11" s="217">
        <v>103.5</v>
      </c>
      <c r="F11" s="217">
        <v>60.5</v>
      </c>
      <c r="G11" s="217">
        <v>90.3</v>
      </c>
      <c r="H11" s="220">
        <f t="shared" si="0"/>
        <v>84</v>
      </c>
    </row>
    <row r="12" spans="2:8" ht="20.100000000000001" customHeight="1">
      <c r="B12" s="142"/>
      <c r="C12" s="142"/>
      <c r="D12" s="142"/>
      <c r="E12" s="142"/>
      <c r="F12" s="142"/>
      <c r="G12" s="142"/>
      <c r="H12" s="142"/>
    </row>
    <row r="13" spans="2:8" ht="20.100000000000001" customHeight="1">
      <c r="B13" s="142"/>
      <c r="C13" s="142"/>
      <c r="D13" s="142"/>
      <c r="E13" s="142"/>
      <c r="F13" s="142"/>
      <c r="G13" s="142"/>
      <c r="H13" s="142"/>
    </row>
    <row r="14" spans="2:8" ht="27" customHeight="1">
      <c r="B14" s="377" t="s">
        <v>229</v>
      </c>
      <c r="C14" s="377"/>
      <c r="D14" s="377"/>
      <c r="E14" s="377" t="s">
        <v>230</v>
      </c>
      <c r="F14" s="377"/>
      <c r="G14" s="377"/>
      <c r="H14" s="215" t="s">
        <v>231</v>
      </c>
    </row>
    <row r="15" spans="2:8" ht="20.100000000000001" customHeight="1">
      <c r="B15" s="219" t="s">
        <v>232</v>
      </c>
      <c r="C15" s="219" t="s">
        <v>233</v>
      </c>
      <c r="D15" s="219" t="s">
        <v>234</v>
      </c>
      <c r="E15" s="219" t="s">
        <v>232</v>
      </c>
      <c r="F15" s="219" t="s">
        <v>233</v>
      </c>
      <c r="G15" s="219" t="s">
        <v>234</v>
      </c>
      <c r="H15" s="215" t="s">
        <v>223</v>
      </c>
    </row>
    <row r="16" spans="2:8" ht="20.100000000000001" customHeight="1">
      <c r="B16" s="219" t="s">
        <v>235</v>
      </c>
      <c r="C16" s="219"/>
      <c r="D16" s="216">
        <v>550</v>
      </c>
      <c r="E16" s="219" t="s">
        <v>235</v>
      </c>
      <c r="F16" s="219"/>
      <c r="G16" s="216">
        <v>490</v>
      </c>
      <c r="H16" s="221">
        <f>INT(SUM(D16+G16)/2)</f>
        <v>520</v>
      </c>
    </row>
    <row r="17" spans="2:14" ht="20.100000000000001" customHeight="1">
      <c r="B17" s="375" t="s">
        <v>236</v>
      </c>
      <c r="C17" s="219" t="s">
        <v>237</v>
      </c>
      <c r="D17" s="216">
        <v>980</v>
      </c>
      <c r="E17" s="375" t="s">
        <v>236</v>
      </c>
      <c r="F17" s="219" t="s">
        <v>237</v>
      </c>
      <c r="G17" s="216">
        <v>610</v>
      </c>
      <c r="H17" s="222">
        <f t="shared" ref="H17:H20" si="1">INT(SUM(D17+G17)/2)</f>
        <v>795</v>
      </c>
    </row>
    <row r="18" spans="2:14" ht="20.100000000000001" customHeight="1">
      <c r="B18" s="375"/>
      <c r="C18" s="219" t="s">
        <v>238</v>
      </c>
      <c r="D18" s="216">
        <v>1120</v>
      </c>
      <c r="E18" s="375"/>
      <c r="F18" s="219" t="s">
        <v>238</v>
      </c>
      <c r="G18" s="216">
        <v>1630</v>
      </c>
      <c r="H18" s="221">
        <f t="shared" si="1"/>
        <v>1375</v>
      </c>
    </row>
    <row r="19" spans="2:14" ht="20.100000000000001" customHeight="1">
      <c r="B19" s="375" t="s">
        <v>239</v>
      </c>
      <c r="C19" s="219" t="s">
        <v>240</v>
      </c>
      <c r="D19" s="216">
        <v>760</v>
      </c>
      <c r="E19" s="375" t="s">
        <v>239</v>
      </c>
      <c r="F19" s="219" t="s">
        <v>240</v>
      </c>
      <c r="G19" s="216">
        <v>490</v>
      </c>
      <c r="H19" s="221">
        <f t="shared" si="1"/>
        <v>625</v>
      </c>
    </row>
    <row r="20" spans="2:14" ht="20.100000000000001" customHeight="1">
      <c r="B20" s="375"/>
      <c r="C20" s="219" t="s">
        <v>241</v>
      </c>
      <c r="D20" s="216">
        <v>1010</v>
      </c>
      <c r="E20" s="375"/>
      <c r="F20" s="219" t="s">
        <v>241</v>
      </c>
      <c r="G20" s="216">
        <v>680</v>
      </c>
      <c r="H20" s="221">
        <f t="shared" si="1"/>
        <v>845</v>
      </c>
    </row>
    <row r="23" spans="2:14">
      <c r="B23" s="223"/>
      <c r="C23" s="224"/>
      <c r="D23" s="225"/>
      <c r="E23" s="225"/>
      <c r="F23" s="225"/>
      <c r="G23" s="226"/>
      <c r="I23" s="376"/>
      <c r="J23" s="224"/>
      <c r="K23" s="225"/>
      <c r="L23" s="225"/>
      <c r="M23" s="225"/>
      <c r="N23" s="226"/>
    </row>
    <row r="24" spans="2:14">
      <c r="B24" s="223"/>
      <c r="C24" s="224"/>
      <c r="D24" s="225"/>
      <c r="E24" s="225"/>
      <c r="F24" s="225"/>
      <c r="G24" s="226"/>
      <c r="I24" s="376"/>
      <c r="J24" s="224"/>
      <c r="K24" s="225"/>
      <c r="L24" s="225"/>
      <c r="M24" s="225"/>
      <c r="N24" s="226"/>
    </row>
    <row r="25" spans="2:14">
      <c r="B25" s="223"/>
      <c r="C25" s="224"/>
      <c r="D25" s="225"/>
      <c r="E25" s="225"/>
      <c r="F25" s="225"/>
      <c r="G25" s="226"/>
      <c r="I25" s="376"/>
      <c r="J25" s="224"/>
      <c r="K25" s="225"/>
      <c r="L25" s="225"/>
      <c r="M25" s="225"/>
      <c r="N25" s="226"/>
    </row>
  </sheetData>
  <mergeCells count="17">
    <mergeCell ref="B19:B20"/>
    <mergeCell ref="E19:E20"/>
    <mergeCell ref="I23:I25"/>
    <mergeCell ref="B7:C7"/>
    <mergeCell ref="B8:B9"/>
    <mergeCell ref="B10:B11"/>
    <mergeCell ref="B14:D14"/>
    <mergeCell ref="E14:G14"/>
    <mergeCell ref="B17:B18"/>
    <mergeCell ref="E17:E18"/>
    <mergeCell ref="B1:H1"/>
    <mergeCell ref="B3:G3"/>
    <mergeCell ref="H3:H5"/>
    <mergeCell ref="B4:G4"/>
    <mergeCell ref="B5:C6"/>
    <mergeCell ref="D5:D6"/>
    <mergeCell ref="E5:G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1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표지</vt:lpstr>
      <vt:lpstr>위치도</vt:lpstr>
      <vt:lpstr>공사원가계산서</vt:lpstr>
      <vt:lpstr>내역서총괄표</vt:lpstr>
      <vt:lpstr>아스팔트 혼합물 시험비</vt:lpstr>
      <vt:lpstr>코아밀도 시험비</vt:lpstr>
      <vt:lpstr>품질시험 공공요금</vt:lpstr>
      <vt:lpstr>공사원가계산서!Print_Area</vt:lpstr>
      <vt:lpstr>내역서총괄표!Print_Area</vt:lpstr>
      <vt:lpstr>'아스팔트 혼합물 시험비'!Print_Area</vt:lpstr>
      <vt:lpstr>위치도!Print_Area</vt:lpstr>
      <vt:lpstr>'코아밀도 시험비'!Print_Area</vt:lpstr>
      <vt:lpstr>표지!Print_Area</vt:lpstr>
      <vt:lpstr>'품질시험 공공요금'!Print_Area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2022-11-08T01:33:15Z</cp:lastPrinted>
  <dcterms:created xsi:type="dcterms:W3CDTF">2012-02-01T06:45:17Z</dcterms:created>
  <dcterms:modified xsi:type="dcterms:W3CDTF">2022-11-17T02:20:47Z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QsICJub2RlMSIgOiB7ImRzZCI6IjAxMDAwMDAwMDAwMDMwMjIiLCJsb2dUaW1lIjoiMjAyMi0xMS0wOFQwMzo0NDoyNloiLCJwSUQiOjEsInRyYWNlSWQiOiI5QjU2REVEOTVEMzU0NDYxQkIzQkNCQjg5RTVBMjYwOSIsInVzZXJDb2RlIjoiMjAxNzAwNTcifSwibm9kZTIiIDogeyJkc2QiOiIwMTAwMDAwMDAwMDAzMDIyIiwibG9nVGltZSI6IjIwMjItMTEtMDhUMDg6NTE6NDBaIiwicElEIjoxLCJ0cmFjZUlkIjoiOEVBNkY2OUNGODBCNEJFNUFGOEREMDcyMDZFRENFM0EiLCJ1c2VyQ29kZSI6IjIwMTcwMDU3In0sIm5vZGUzIiA6IHsiZHNkIjoiMDEwMDAwMDAwMDAwMzAyMiIsImxvZ1RpbWUiOiIyMDIyLTExLTEwVDA0OjE0OjMzWiIsInBJRCI6MSwidHJhY2VJZCI6Ijg2Q0NDRkQxNERGNjRGRjk4RTMwODRFODdGMTlEQzM3IiwidXNlckNvZGUiOiIyMDE3MDA1NyJ9LCJub2RlNCIgOiB7ImRzZCI6IjAxMDAwMDAwMDAwMDMwMjIiLCJsb2dUaW1lIjoiMjAyMi0xMS0xN1QwMjoyMDo0OFoiLCJwSUQiOjEsInRyYWNlSWQiOiIwRjI0MTc3Nzg2RDY0OTE2QUUyMEM5QjQwRDg3N0U2MSIsInVzZXJDb2RlIjoiMjAxNjAwNDAifSwibm9kZTUiIDogeyAidXNlckNvZGUiIDogIjIwMDYwMDE2IiwgInRyYWNlSWQiIDogIjQ0Q0RENDY5RDQxNjFCOUY3NEUxRDk4NkUwMDQ1NjUxIiwgImRzZCIgOiAiMDAwMDAwMDAwMDAwMDAwMCIsICJwSUQiIDogIjIwNDgiLCAibG9nVGltZSIgOiAiMjAyMi0xMS0xOFQwMToyMDoyNVoiIH19</vt:lpwstr>
  </property>
</Properties>
</file>