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14955" windowHeight="7320" tabRatio="886" activeTab="3"/>
  </bookViews>
  <sheets>
    <sheet name="갑지.표지" sheetId="17" r:id="rId1"/>
    <sheet name="위치도" sheetId="73" r:id="rId2"/>
    <sheet name="설계설명서" sheetId="72" r:id="rId3"/>
    <sheet name="원가계산서" sheetId="70" r:id="rId4"/>
    <sheet name="내역서총괄표" sheetId="69" r:id="rId5"/>
    <sheet name="내역서2" sheetId="71" state="hidden" r:id="rId6"/>
    <sheet name="내역서" sheetId="74" r:id="rId7"/>
  </sheets>
  <externalReferences>
    <externalReference r:id="rId8"/>
    <externalReference r:id="rId9"/>
    <externalReference r:id="rId10"/>
    <externalReference r:id="rId11"/>
  </externalReferences>
  <definedNames>
    <definedName name="__123Graph_B" hidden="1">[1]집계표!#REF!</definedName>
    <definedName name="__123Graph_D" hidden="1">[1]집계표!#REF!</definedName>
    <definedName name="__123Graph_F" hidden="1">[1]집계표!#REF!</definedName>
    <definedName name="__123Graph_X" hidden="1">[1]집계표!#REF!</definedName>
    <definedName name="_11G_0Extr">#REF!</definedName>
    <definedName name="_12G_0Extr">#REF!</definedName>
    <definedName name="_15G_0Extract">#REF!</definedName>
    <definedName name="_16G_0Extract">#REF!</definedName>
    <definedName name="_3_3_0Crite">#REF!</definedName>
    <definedName name="_4_3_0Crite">#REF!</definedName>
    <definedName name="_7_3_0Criteria">#REF!</definedName>
    <definedName name="_8_3_0Criteria">#REF!</definedName>
    <definedName name="_Fill" hidden="1">#REF!</definedName>
    <definedName name="_xlnm._FilterDatabase" localSheetId="5" hidden="1">내역서2!$A$1:$P$78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CODE">#REF!</definedName>
    <definedName name="DANGA">#REF!,#REF!</definedName>
    <definedName name="_xlnm.Database">#REF!</definedName>
    <definedName name="ID">#REF!,#REF!</definedName>
    <definedName name="KA">[2]MOTOR!$B$61:$E$68</definedName>
    <definedName name="Macro10">[3]!Macro10</definedName>
    <definedName name="Macro12">[3]!Macro12</definedName>
    <definedName name="Macro13">[3]!Macro13</definedName>
    <definedName name="Macro14">[3]!Macro14</definedName>
    <definedName name="Macro2">[3]!Macro2</definedName>
    <definedName name="Macro5">[3]!Macro5</definedName>
    <definedName name="Macro6">[3]!Macro6</definedName>
    <definedName name="Macro7">[3]!Macro7</definedName>
    <definedName name="Macro8">[3]!Macro8</definedName>
    <definedName name="Macro9">[3]!Macro9</definedName>
    <definedName name="MONEY">#REF!,#REF!</definedName>
    <definedName name="_xlnm.Print_Area" localSheetId="6">내역서!$B$1:$Q$19</definedName>
    <definedName name="_xlnm.Print_Area" localSheetId="5">내역서2!$B$1:$P$78</definedName>
    <definedName name="_xlnm.Print_Area" localSheetId="4">내역서총괄표!$A$1:$J$27</definedName>
    <definedName name="_xlnm.Print_Area" localSheetId="2">설계설명서!$A$1:$AC$36</definedName>
    <definedName name="_xlnm.Print_Area" localSheetId="3">원가계산서!$A$1:$I$35</definedName>
    <definedName name="_xlnm.Print_Area" localSheetId="1">위치도!$A$1:$AO$115</definedName>
    <definedName name="_xlnm.Print_Titles">#REF!</definedName>
    <definedName name="공사명">#REF!</definedName>
    <definedName name="공통복사">[3]!Macro13</definedName>
    <definedName name="관급">#REF!,#REF!,#REF!</definedName>
    <definedName name="내역서">#REF!</definedName>
    <definedName name="니여">#REF!,#REF!</definedName>
    <definedName name="단가비교표">#REF!,#REF!</definedName>
    <definedName name="비목1">#REF!</definedName>
    <definedName name="비목2">#REF!</definedName>
    <definedName name="비목3">#REF!</definedName>
    <definedName name="비목4">#REF!</definedName>
    <definedName name="샘플">[4]내역서!$A$1:$IV$4</definedName>
    <definedName name="위치도">#REF!</definedName>
    <definedName name="일위">#REF!,#REF!</definedName>
    <definedName name="ㅈㅈㅈ">[3]!Macro12</definedName>
    <definedName name="장성">#REF!,#REF!</definedName>
  </definedNames>
  <calcPr calcId="145621"/>
</workbook>
</file>

<file path=xl/calcChain.xml><?xml version="1.0" encoding="utf-8"?>
<calcChain xmlns="http://schemas.openxmlformats.org/spreadsheetml/2006/main">
  <c r="F17" i="69" l="1"/>
  <c r="F18" i="69"/>
  <c r="L39" i="17" l="1"/>
  <c r="J38" i="17"/>
  <c r="L37" i="17"/>
  <c r="I19" i="74" l="1"/>
  <c r="O34" i="70" l="1"/>
  <c r="J19" i="74" l="1"/>
  <c r="J17" i="74" s="1"/>
  <c r="P19" i="74" l="1"/>
  <c r="H6" i="69"/>
  <c r="G6" i="69"/>
  <c r="P17" i="74" l="1"/>
  <c r="I6" i="69" s="1"/>
  <c r="C3" i="17"/>
  <c r="C7" i="17"/>
  <c r="C4" i="74" s="1"/>
  <c r="H4" i="72" l="1"/>
  <c r="F42" i="71" l="1"/>
  <c r="F41" i="71"/>
  <c r="H33" i="71"/>
  <c r="H34" i="71"/>
  <c r="F34" i="71"/>
  <c r="F33" i="71"/>
  <c r="H30" i="71"/>
  <c r="H29" i="71"/>
  <c r="F26" i="71"/>
  <c r="M26" i="71" s="1"/>
  <c r="F25" i="71"/>
  <c r="K25" i="71" s="1"/>
  <c r="J75" i="71"/>
  <c r="J72" i="71"/>
  <c r="J70" i="71"/>
  <c r="J68" i="71"/>
  <c r="J66" i="71"/>
  <c r="K65" i="71"/>
  <c r="O65" i="71" s="1"/>
  <c r="J64" i="71"/>
  <c r="J62" i="71"/>
  <c r="J60" i="71"/>
  <c r="J58" i="71"/>
  <c r="J56" i="71"/>
  <c r="J53" i="71"/>
  <c r="O50" i="71"/>
  <c r="O51" i="71" s="1"/>
  <c r="M50" i="71"/>
  <c r="M51" i="71" s="1"/>
  <c r="K50" i="71"/>
  <c r="K51" i="71" s="1"/>
  <c r="H47" i="71"/>
  <c r="H46" i="71"/>
  <c r="H45" i="71"/>
  <c r="H44" i="71"/>
  <c r="H43" i="71"/>
  <c r="H40" i="71"/>
  <c r="H39" i="71"/>
  <c r="H38" i="71"/>
  <c r="H37" i="71"/>
  <c r="H36" i="71"/>
  <c r="H35" i="71"/>
  <c r="H32" i="71"/>
  <c r="H31" i="71"/>
  <c r="H28" i="71"/>
  <c r="H27" i="71"/>
  <c r="H26" i="71"/>
  <c r="H25" i="71"/>
  <c r="H24" i="71"/>
  <c r="H23" i="71"/>
  <c r="M22" i="71"/>
  <c r="H22" i="71"/>
  <c r="O22" i="71"/>
  <c r="M21" i="71"/>
  <c r="H21" i="71"/>
  <c r="O21" i="71"/>
  <c r="O14" i="71"/>
  <c r="H14" i="71"/>
  <c r="M14" i="71"/>
  <c r="K13" i="71"/>
  <c r="H13" i="71"/>
  <c r="M13" i="71"/>
  <c r="H12" i="71"/>
  <c r="M12" i="71"/>
  <c r="H9" i="71"/>
  <c r="H8" i="71"/>
  <c r="H7" i="71"/>
  <c r="M25" i="71" l="1"/>
  <c r="O12" i="71"/>
  <c r="O26" i="71"/>
  <c r="H5" i="71"/>
  <c r="H6" i="71"/>
  <c r="K12" i="71"/>
  <c r="I12" i="71" s="1"/>
  <c r="H10" i="71"/>
  <c r="I50" i="71"/>
  <c r="I51" i="71"/>
  <c r="H11" i="71"/>
  <c r="K22" i="71"/>
  <c r="I22" i="71" s="1"/>
  <c r="O13" i="71"/>
  <c r="I13" i="71" s="1"/>
  <c r="K14" i="71"/>
  <c r="I14" i="71" s="1"/>
  <c r="O25" i="71"/>
  <c r="K26" i="71"/>
  <c r="I26" i="71" s="1"/>
  <c r="K21" i="71"/>
  <c r="I21" i="71" s="1"/>
  <c r="I25" i="71" l="1"/>
  <c r="F6" i="69" l="1"/>
  <c r="F45" i="71" l="1"/>
  <c r="G8" i="74"/>
  <c r="F46" i="71"/>
  <c r="F44" i="71"/>
  <c r="F32" i="71"/>
  <c r="F43" i="71"/>
  <c r="F30" i="71"/>
  <c r="F39" i="71"/>
  <c r="F37" i="71"/>
  <c r="F38" i="71"/>
  <c r="F28" i="71"/>
  <c r="F27" i="71"/>
  <c r="F36" i="71"/>
  <c r="F24" i="71"/>
  <c r="F35" i="71"/>
  <c r="F23" i="71"/>
  <c r="F31" i="71"/>
  <c r="F40" i="71"/>
  <c r="F29" i="71"/>
  <c r="G10" i="74"/>
  <c r="G9" i="74"/>
  <c r="G6" i="74"/>
  <c r="G7" i="74"/>
  <c r="F7" i="71" l="1"/>
  <c r="O7" i="71" s="1"/>
  <c r="F10" i="71"/>
  <c r="M10" i="71" s="1"/>
  <c r="F6" i="71"/>
  <c r="M6" i="71" s="1"/>
  <c r="F5" i="71"/>
  <c r="K5" i="71" s="1"/>
  <c r="F47" i="71"/>
  <c r="K47" i="71" s="1"/>
  <c r="F9" i="71"/>
  <c r="K9" i="71" s="1"/>
  <c r="F8" i="71"/>
  <c r="O8" i="71" s="1"/>
  <c r="F18" i="71"/>
  <c r="K23" i="71"/>
  <c r="M23" i="71"/>
  <c r="O23" i="71"/>
  <c r="M36" i="71"/>
  <c r="O36" i="71"/>
  <c r="K36" i="71"/>
  <c r="K37" i="71"/>
  <c r="M37" i="71"/>
  <c r="O37" i="71"/>
  <c r="M32" i="71"/>
  <c r="O32" i="71"/>
  <c r="K32" i="71"/>
  <c r="M40" i="71"/>
  <c r="O40" i="71"/>
  <c r="K40" i="71"/>
  <c r="O38" i="71"/>
  <c r="M38" i="71"/>
  <c r="K38" i="71"/>
  <c r="O43" i="71"/>
  <c r="M43" i="71"/>
  <c r="K43" i="71"/>
  <c r="M44" i="71"/>
  <c r="O44" i="71"/>
  <c r="K44" i="71"/>
  <c r="O24" i="71"/>
  <c r="K24" i="71"/>
  <c r="M24" i="71"/>
  <c r="O28" i="71"/>
  <c r="M28" i="71"/>
  <c r="K28" i="71"/>
  <c r="K46" i="71"/>
  <c r="M46" i="71"/>
  <c r="O46" i="71"/>
  <c r="M31" i="71"/>
  <c r="O31" i="71"/>
  <c r="K31" i="71"/>
  <c r="M35" i="71"/>
  <c r="K35" i="71"/>
  <c r="O35" i="71"/>
  <c r="K27" i="71"/>
  <c r="M27" i="71"/>
  <c r="O27" i="71"/>
  <c r="M39" i="71"/>
  <c r="K39" i="71"/>
  <c r="O39" i="71"/>
  <c r="M45" i="71"/>
  <c r="K45" i="71"/>
  <c r="O45" i="71"/>
  <c r="F17" i="71"/>
  <c r="O11" i="71"/>
  <c r="M11" i="71"/>
  <c r="K11" i="71"/>
  <c r="O5" i="71" l="1"/>
  <c r="M5" i="71"/>
  <c r="K7" i="71"/>
  <c r="M7" i="71"/>
  <c r="M8" i="71"/>
  <c r="K8" i="71"/>
  <c r="M9" i="71"/>
  <c r="O6" i="71"/>
  <c r="K6" i="71"/>
  <c r="O9" i="71"/>
  <c r="K10" i="71"/>
  <c r="O47" i="71"/>
  <c r="M47" i="71"/>
  <c r="O10" i="71"/>
  <c r="F15" i="71"/>
  <c r="I39" i="71"/>
  <c r="I44" i="71"/>
  <c r="I36" i="71"/>
  <c r="F16" i="71"/>
  <c r="I31" i="71"/>
  <c r="I37" i="71"/>
  <c r="F19" i="71"/>
  <c r="F20" i="71"/>
  <c r="I27" i="71"/>
  <c r="I46" i="71"/>
  <c r="I43" i="71"/>
  <c r="I40" i="71"/>
  <c r="I23" i="71"/>
  <c r="I45" i="71"/>
  <c r="I35" i="71"/>
  <c r="I28" i="71"/>
  <c r="I24" i="71"/>
  <c r="I38" i="71"/>
  <c r="I32" i="71"/>
  <c r="I11" i="71"/>
  <c r="I5" i="71" l="1"/>
  <c r="I6" i="71"/>
  <c r="I9" i="71"/>
  <c r="I7" i="71"/>
  <c r="I8" i="71"/>
  <c r="I10" i="71"/>
  <c r="I47" i="71"/>
  <c r="B3" i="71" l="1"/>
  <c r="N11" i="74" l="1"/>
  <c r="N15" i="74"/>
  <c r="K6" i="74"/>
  <c r="M6" i="74"/>
  <c r="L15" i="71" l="1"/>
  <c r="M15" i="71" s="1"/>
  <c r="N6" i="74"/>
  <c r="N12" i="74"/>
  <c r="N16" i="74"/>
  <c r="K8" i="74"/>
  <c r="M8" i="74"/>
  <c r="L19" i="71"/>
  <c r="M19" i="71" s="1"/>
  <c r="M10" i="74"/>
  <c r="N10" i="74" s="1"/>
  <c r="N13" i="74"/>
  <c r="M7" i="74"/>
  <c r="L15" i="74"/>
  <c r="K7" i="74"/>
  <c r="L11" i="74"/>
  <c r="K10" i="74"/>
  <c r="L13" i="74" l="1"/>
  <c r="L14" i="74"/>
  <c r="N14" i="74"/>
  <c r="N5" i="74" s="1"/>
  <c r="L16" i="74"/>
  <c r="L12" i="74"/>
  <c r="L5" i="74" s="1"/>
  <c r="L10" i="74"/>
  <c r="N8" i="74"/>
  <c r="N7" i="74"/>
  <c r="L8" i="74"/>
  <c r="L7" i="74"/>
  <c r="L6" i="74"/>
  <c r="J15" i="71"/>
  <c r="K15" i="71" s="1"/>
  <c r="J17" i="71"/>
  <c r="K17" i="71" s="1"/>
  <c r="J19" i="71"/>
  <c r="K19" i="71" s="1"/>
  <c r="J20" i="71"/>
  <c r="K20" i="71" s="1"/>
  <c r="J16" i="71"/>
  <c r="K16" i="71" s="1"/>
  <c r="J18" i="71"/>
  <c r="K18" i="71" s="1"/>
  <c r="L16" i="71"/>
  <c r="L20" i="71"/>
  <c r="L18" i="71"/>
  <c r="L17" i="71"/>
  <c r="M9" i="74"/>
  <c r="N9" i="74" s="1"/>
  <c r="I15" i="74" l="1"/>
  <c r="P15" i="74"/>
  <c r="J15" i="74" s="1"/>
  <c r="I11" i="74"/>
  <c r="P11" i="74"/>
  <c r="O6" i="74"/>
  <c r="P6" i="74" s="1"/>
  <c r="J6" i="74" s="1"/>
  <c r="K48" i="71"/>
  <c r="K52" i="71" s="1"/>
  <c r="M18" i="71"/>
  <c r="M16" i="71"/>
  <c r="M17" i="71"/>
  <c r="N19" i="71"/>
  <c r="N15" i="71"/>
  <c r="M20" i="71"/>
  <c r="O7" i="74"/>
  <c r="O10" i="74"/>
  <c r="K9" i="74"/>
  <c r="L9" i="74" s="1"/>
  <c r="J11" i="74" l="1"/>
  <c r="P14" i="74"/>
  <c r="I14" i="74"/>
  <c r="P13" i="74"/>
  <c r="J13" i="74" s="1"/>
  <c r="I13" i="74"/>
  <c r="H5" i="69"/>
  <c r="P16" i="74"/>
  <c r="J16" i="74" s="1"/>
  <c r="I16" i="74"/>
  <c r="P12" i="74"/>
  <c r="J12" i="74" s="1"/>
  <c r="I12" i="74"/>
  <c r="I6" i="74"/>
  <c r="P10" i="74"/>
  <c r="J10" i="74" s="1"/>
  <c r="I10" i="74"/>
  <c r="O8" i="74"/>
  <c r="I8" i="74" s="1"/>
  <c r="G5" i="69"/>
  <c r="G4" i="69" s="1"/>
  <c r="L4" i="74"/>
  <c r="P7" i="74"/>
  <c r="J7" i="74" s="1"/>
  <c r="I7" i="74"/>
  <c r="K54" i="71"/>
  <c r="O54" i="71" s="1"/>
  <c r="I54" i="71" s="1"/>
  <c r="P54" i="71" s="1"/>
  <c r="K63" i="71"/>
  <c r="O63" i="71" s="1"/>
  <c r="K61" i="71"/>
  <c r="O61" i="71" s="1"/>
  <c r="N18" i="71"/>
  <c r="N20" i="71"/>
  <c r="N16" i="71"/>
  <c r="O15" i="71"/>
  <c r="H15" i="71"/>
  <c r="M48" i="71"/>
  <c r="N17" i="71"/>
  <c r="O19" i="71"/>
  <c r="I19" i="71" s="1"/>
  <c r="H19" i="71"/>
  <c r="O9" i="74"/>
  <c r="I9" i="74" s="1"/>
  <c r="P5" i="74" l="1"/>
  <c r="J14" i="74"/>
  <c r="N4" i="74"/>
  <c r="P8" i="74"/>
  <c r="J8" i="74" s="1"/>
  <c r="P9" i="74"/>
  <c r="J9" i="74" s="1"/>
  <c r="G8" i="70"/>
  <c r="H4" i="69"/>
  <c r="K57" i="71"/>
  <c r="O57" i="71" s="1"/>
  <c r="I57" i="71" s="1"/>
  <c r="P57" i="71" s="1"/>
  <c r="K59" i="71"/>
  <c r="O59" i="71" s="1"/>
  <c r="I59" i="71" s="1"/>
  <c r="P59" i="71" s="1"/>
  <c r="O17" i="71"/>
  <c r="I17" i="71" s="1"/>
  <c r="H17" i="71"/>
  <c r="O16" i="71"/>
  <c r="I16" i="71" s="1"/>
  <c r="H16" i="71"/>
  <c r="O18" i="71"/>
  <c r="I18" i="71" s="1"/>
  <c r="H18" i="71"/>
  <c r="I15" i="71"/>
  <c r="M52" i="71"/>
  <c r="O20" i="71"/>
  <c r="I20" i="71" s="1"/>
  <c r="H20" i="71"/>
  <c r="P4" i="74" l="1"/>
  <c r="G4" i="70"/>
  <c r="K67" i="71"/>
  <c r="O67" i="71" s="1"/>
  <c r="I67" i="71" s="1"/>
  <c r="K69" i="71"/>
  <c r="O69" i="71" s="1"/>
  <c r="I69" i="71" s="1"/>
  <c r="P69" i="71" s="1"/>
  <c r="O48" i="71"/>
  <c r="J5" i="74" l="1"/>
  <c r="J4" i="74" s="1"/>
  <c r="I5" i="69"/>
  <c r="I4" i="69" s="1"/>
  <c r="I55" i="71"/>
  <c r="O52" i="71"/>
  <c r="I52" i="71" s="1"/>
  <c r="I48" i="71"/>
  <c r="F5" i="69" l="1"/>
  <c r="K71" i="71"/>
  <c r="O71" i="71" s="1"/>
  <c r="I71" i="71" s="1"/>
  <c r="P71" i="71" s="1"/>
  <c r="K73" i="71" l="1"/>
  <c r="O73" i="71" s="1"/>
  <c r="I73" i="71" s="1"/>
  <c r="P73" i="71" s="1"/>
  <c r="I74" i="71" l="1"/>
  <c r="K76" i="71" s="1"/>
  <c r="O76" i="71" s="1"/>
  <c r="I76" i="71" s="1"/>
  <c r="P76" i="71" s="1"/>
  <c r="I77" i="71" l="1"/>
  <c r="I78" i="71" s="1"/>
  <c r="G11" i="70" l="1"/>
  <c r="G7" i="70" l="1"/>
  <c r="G18" i="70" s="1"/>
  <c r="G20" i="70" l="1"/>
  <c r="F4" i="69"/>
  <c r="G9" i="70" l="1"/>
  <c r="G10" i="70" s="1"/>
  <c r="G13" i="70" l="1"/>
  <c r="G12" i="70"/>
  <c r="G23" i="70"/>
  <c r="C45" i="17" l="1"/>
</calcChain>
</file>

<file path=xl/sharedStrings.xml><?xml version="1.0" encoding="utf-8"?>
<sst xmlns="http://schemas.openxmlformats.org/spreadsheetml/2006/main" count="570" uniqueCount="281">
  <si>
    <t>원 수</t>
    <phoneticPr fontId="2" type="noConversion"/>
  </si>
  <si>
    <t>단 위</t>
    <phoneticPr fontId="2" type="noConversion"/>
  </si>
  <si>
    <t>구분</t>
    <phoneticPr fontId="2" type="noConversion"/>
  </si>
  <si>
    <t>비  고</t>
    <phoneticPr fontId="2" type="noConversion"/>
  </si>
  <si>
    <t>횡단보도</t>
    <phoneticPr fontId="2" type="noConversion"/>
  </si>
  <si>
    <t>청색</t>
    <phoneticPr fontId="2" type="noConversion"/>
  </si>
  <si>
    <t>백색</t>
    <phoneticPr fontId="2" type="noConversion"/>
  </si>
  <si>
    <t>황색</t>
    <phoneticPr fontId="2" type="noConversion"/>
  </si>
  <si>
    <t>P3-R5</t>
    <phoneticPr fontId="2" type="noConversion"/>
  </si>
  <si>
    <t>P3-R4</t>
    <phoneticPr fontId="2" type="noConversion"/>
  </si>
  <si>
    <t>P7-R5</t>
    <phoneticPr fontId="2" type="noConversion"/>
  </si>
  <si>
    <t>융착성도료(파선)</t>
    <phoneticPr fontId="2" type="noConversion"/>
  </si>
  <si>
    <t>융착성도료(실선)</t>
    <phoneticPr fontId="2" type="noConversion"/>
  </si>
  <si>
    <t>P7-R4</t>
    <phoneticPr fontId="2" type="noConversion"/>
  </si>
  <si>
    <t>분홍색</t>
    <phoneticPr fontId="2" type="noConversion"/>
  </si>
  <si>
    <t>식</t>
    <phoneticPr fontId="2" type="noConversion"/>
  </si>
  <si>
    <t>산재보험료</t>
    <phoneticPr fontId="2" type="noConversion"/>
  </si>
  <si>
    <t>노인장기요양보험료</t>
    <phoneticPr fontId="2" type="noConversion"/>
  </si>
  <si>
    <t>공급가액</t>
    <phoneticPr fontId="2" type="noConversion"/>
  </si>
  <si>
    <t>단위</t>
    <phoneticPr fontId="2" type="noConversion"/>
  </si>
  <si>
    <t>비고</t>
    <phoneticPr fontId="2" type="noConversion"/>
  </si>
  <si>
    <t>등급</t>
    <phoneticPr fontId="2" type="noConversion"/>
  </si>
  <si>
    <t>색상</t>
    <phoneticPr fontId="2" type="noConversion"/>
  </si>
  <si>
    <t>합계</t>
    <phoneticPr fontId="2" type="noConversion"/>
  </si>
  <si>
    <t>자재</t>
    <phoneticPr fontId="2" type="noConversion"/>
  </si>
  <si>
    <t>소계</t>
    <phoneticPr fontId="2" type="noConversion"/>
  </si>
  <si>
    <t>공종</t>
  </si>
  <si>
    <t>단위</t>
  </si>
  <si>
    <t>노무비</t>
  </si>
  <si>
    <t>재료비</t>
  </si>
  <si>
    <t/>
  </si>
  <si>
    <t>부대공</t>
    <phoneticPr fontId="2" type="noConversion"/>
  </si>
  <si>
    <t>간접노무비</t>
  </si>
  <si>
    <t>%</t>
  </si>
  <si>
    <t>산재보험료</t>
  </si>
  <si>
    <t>고용보험료</t>
  </si>
  <si>
    <t>국민건강보험료</t>
    <phoneticPr fontId="2" type="noConversion"/>
  </si>
  <si>
    <t>국민연금보험료</t>
    <phoneticPr fontId="2" type="noConversion"/>
  </si>
  <si>
    <t>노인장기요양보험료</t>
  </si>
  <si>
    <t>산업안전보건관리비</t>
  </si>
  <si>
    <t>기타경비</t>
  </si>
  <si>
    <t>순공사원가</t>
  </si>
  <si>
    <t>일반관리비</t>
  </si>
  <si>
    <t>이윤</t>
  </si>
  <si>
    <t>총원가</t>
  </si>
  <si>
    <t>부가가치세</t>
  </si>
  <si>
    <t>도급액</t>
  </si>
  <si>
    <t>총공사비</t>
  </si>
  <si>
    <t>구분</t>
  </si>
  <si>
    <t>요율</t>
  </si>
  <si>
    <t>1</t>
  </si>
  <si>
    <t>2</t>
  </si>
  <si>
    <t>작업설.부산물등(△)</t>
  </si>
  <si>
    <t>3</t>
  </si>
  <si>
    <t>A</t>
  </si>
  <si>
    <t>B</t>
  </si>
  <si>
    <t>16</t>
  </si>
  <si>
    <t>하도급대금지급보증수수료</t>
  </si>
  <si>
    <t>17</t>
  </si>
  <si>
    <t>C</t>
  </si>
  <si>
    <t>D</t>
  </si>
  <si>
    <t>( A + B + C )</t>
    <phoneticPr fontId="2" type="noConversion"/>
  </si>
  <si>
    <t>E</t>
  </si>
  <si>
    <t>( D ) × 0.06</t>
    <phoneticPr fontId="2" type="noConversion"/>
  </si>
  <si>
    <t>F</t>
  </si>
  <si>
    <t>가. 노면표시 도색 및 제거</t>
    <phoneticPr fontId="2" type="noConversion"/>
  </si>
  <si>
    <t>나. 부대공</t>
    <phoneticPr fontId="2" type="noConversion"/>
  </si>
  <si>
    <t>현수막(0.9*6)</t>
    <phoneticPr fontId="2" type="noConversion"/>
  </si>
  <si>
    <t>EA</t>
    <phoneticPr fontId="2" type="noConversion"/>
  </si>
  <si>
    <t>규격</t>
    <phoneticPr fontId="2" type="noConversion"/>
  </si>
  <si>
    <t>색상</t>
    <phoneticPr fontId="2" type="noConversion"/>
  </si>
  <si>
    <t>종류</t>
    <phoneticPr fontId="2" type="noConversion"/>
  </si>
  <si>
    <t>총      액</t>
    <phoneticPr fontId="2" type="noConversion"/>
  </si>
  <si>
    <t>노  무  비</t>
    <phoneticPr fontId="2" type="noConversion"/>
  </si>
  <si>
    <t>재  료  비</t>
    <phoneticPr fontId="2" type="noConversion"/>
  </si>
  <si>
    <t>산  출  경  비</t>
    <phoneticPr fontId="2" type="noConversion"/>
  </si>
  <si>
    <t>단  가</t>
    <phoneticPr fontId="2" type="noConversion"/>
  </si>
  <si>
    <t>금   액</t>
    <phoneticPr fontId="2" type="noConversion"/>
  </si>
  <si>
    <t>융착성
도료
신설</t>
    <phoneticPr fontId="2" type="noConversion"/>
  </si>
  <si>
    <t>실  선</t>
    <phoneticPr fontId="2" type="noConversion"/>
  </si>
  <si>
    <t>m</t>
    <phoneticPr fontId="2" type="noConversion"/>
  </si>
  <si>
    <t>제1호표</t>
    <phoneticPr fontId="2" type="noConversion"/>
  </si>
  <si>
    <t>파  선</t>
    <phoneticPr fontId="2" type="noConversion"/>
  </si>
  <si>
    <t>제2호표</t>
    <phoneticPr fontId="2" type="noConversion"/>
  </si>
  <si>
    <t>제3호표</t>
  </si>
  <si>
    <t>문자,기호</t>
    <phoneticPr fontId="2" type="noConversion"/>
  </si>
  <si>
    <t>제4호표</t>
  </si>
  <si>
    <t>제5호표</t>
  </si>
  <si>
    <t>제6호표</t>
  </si>
  <si>
    <t>제7호표</t>
  </si>
  <si>
    <t>제8호표</t>
  </si>
  <si>
    <t>융착성
도료
재도색</t>
    <phoneticPr fontId="2" type="noConversion"/>
  </si>
  <si>
    <t>제15호표</t>
  </si>
  <si>
    <t>제16호표</t>
  </si>
  <si>
    <t>상온
경화형
신설</t>
    <phoneticPr fontId="2" type="noConversion"/>
  </si>
  <si>
    <t>상온
경화형
재도색</t>
    <phoneticPr fontId="2" type="noConversion"/>
  </si>
  <si>
    <t>수용성
페인트
재도색</t>
    <phoneticPr fontId="2" type="noConversion"/>
  </si>
  <si>
    <t>P4-R5</t>
    <phoneticPr fontId="2" type="noConversion"/>
  </si>
  <si>
    <t>P4-R4</t>
    <phoneticPr fontId="2" type="noConversion"/>
  </si>
  <si>
    <t>차선제거</t>
    <phoneticPr fontId="2" type="noConversion"/>
  </si>
  <si>
    <t>공종계</t>
    <phoneticPr fontId="2" type="noConversion"/>
  </si>
  <si>
    <t>EA</t>
    <phoneticPr fontId="2" type="noConversion"/>
  </si>
  <si>
    <t>나. 간접노무비</t>
    <phoneticPr fontId="2" type="noConversion"/>
  </si>
  <si>
    <t>X</t>
    <phoneticPr fontId="45" type="noConversion"/>
  </si>
  <si>
    <t>=</t>
    <phoneticPr fontId="45" type="noConversion"/>
  </si>
  <si>
    <t>다. 경비</t>
    <phoneticPr fontId="2" type="noConversion"/>
  </si>
  <si>
    <t>고용보험료</t>
    <phoneticPr fontId="2" type="noConversion"/>
  </si>
  <si>
    <t>국민건강보험료</t>
    <phoneticPr fontId="2" type="noConversion"/>
  </si>
  <si>
    <t>산업안전보건관리비</t>
    <phoneticPr fontId="2" type="noConversion"/>
  </si>
  <si>
    <t>기타경비</t>
    <phoneticPr fontId="2" type="noConversion"/>
  </si>
  <si>
    <t>라. 일반관리비</t>
    <phoneticPr fontId="2" type="noConversion"/>
  </si>
  <si>
    <t>마. 이윤</t>
    <phoneticPr fontId="2" type="noConversion"/>
  </si>
  <si>
    <t>부가가치세</t>
    <phoneticPr fontId="2" type="noConversion"/>
  </si>
  <si>
    <t>도 급 액</t>
    <phoneticPr fontId="2" type="noConversion"/>
  </si>
  <si>
    <t>총공사비</t>
    <phoneticPr fontId="2" type="noConversion"/>
  </si>
  <si>
    <t>(1,000원이하 절사)</t>
    <phoneticPr fontId="2" type="noConversion"/>
  </si>
  <si>
    <t>착 공 일 로 부 터</t>
    <phoneticPr fontId="2" type="noConversion"/>
  </si>
  <si>
    <t>수량</t>
    <phoneticPr fontId="2" type="noConversion"/>
  </si>
  <si>
    <t>팀
장</t>
    <phoneticPr fontId="2" type="noConversion"/>
  </si>
  <si>
    <t>설
계
자</t>
    <phoneticPr fontId="2" type="noConversion"/>
  </si>
  <si>
    <t>위치도</t>
    <phoneticPr fontId="2" type="noConversion"/>
  </si>
  <si>
    <t>공종</t>
    <phoneticPr fontId="2" type="noConversion"/>
  </si>
  <si>
    <t>설계설명서</t>
    <phoneticPr fontId="2" type="noConversion"/>
  </si>
  <si>
    <t>1.</t>
    <phoneticPr fontId="2" type="noConversion"/>
  </si>
  <si>
    <t>공사명</t>
    <phoneticPr fontId="2" type="noConversion"/>
  </si>
  <si>
    <t>2.</t>
    <phoneticPr fontId="2" type="noConversion"/>
  </si>
  <si>
    <t>위치</t>
    <phoneticPr fontId="2" type="noConversion"/>
  </si>
  <si>
    <t>3.</t>
    <phoneticPr fontId="2" type="noConversion"/>
  </si>
  <si>
    <t>4.</t>
    <phoneticPr fontId="2" type="noConversion"/>
  </si>
  <si>
    <t>공사개요</t>
    <phoneticPr fontId="2" type="noConversion"/>
  </si>
  <si>
    <t>5.</t>
    <phoneticPr fontId="2" type="noConversion"/>
  </si>
  <si>
    <t>공사기간</t>
    <phoneticPr fontId="2" type="noConversion"/>
  </si>
  <si>
    <t>:</t>
    <phoneticPr fontId="2" type="noConversion"/>
  </si>
  <si>
    <t>○</t>
    <phoneticPr fontId="2" type="noConversion"/>
  </si>
  <si>
    <t>도색공</t>
    <phoneticPr fontId="2" type="noConversion"/>
  </si>
  <si>
    <t>부대공</t>
    <phoneticPr fontId="2" type="noConversion"/>
  </si>
  <si>
    <t>현장조사/작업준비</t>
    <phoneticPr fontId="2" type="noConversion"/>
  </si>
  <si>
    <t>6.</t>
    <phoneticPr fontId="2" type="noConversion"/>
  </si>
  <si>
    <t>예정공정표</t>
    <phoneticPr fontId="2" type="noConversion"/>
  </si>
  <si>
    <t>준공</t>
    <phoneticPr fontId="2" type="noConversion"/>
  </si>
  <si>
    <t>재
료
비</t>
    <phoneticPr fontId="2" type="noConversion"/>
  </si>
  <si>
    <t>노
무
비</t>
    <phoneticPr fontId="2" type="noConversion"/>
  </si>
  <si>
    <t>경
비</t>
    <phoneticPr fontId="2" type="noConversion"/>
  </si>
  <si>
    <t>순
공
사
원
가</t>
    <phoneticPr fontId="2" type="noConversion"/>
  </si>
  <si>
    <t>비목</t>
    <phoneticPr fontId="2" type="noConversion"/>
  </si>
  <si>
    <t>금액</t>
    <phoneticPr fontId="2" type="noConversion"/>
  </si>
  <si>
    <t>산출근거</t>
    <phoneticPr fontId="2" type="noConversion"/>
  </si>
  <si>
    <t>I</t>
    <phoneticPr fontId="2" type="noConversion"/>
  </si>
  <si>
    <t>J</t>
    <phoneticPr fontId="2" type="noConversion"/>
  </si>
  <si>
    <t>K</t>
    <phoneticPr fontId="2" type="noConversion"/>
  </si>
  <si>
    <t>L</t>
    <phoneticPr fontId="2" type="noConversion"/>
  </si>
  <si>
    <t>원가계산서</t>
    <phoneticPr fontId="2" type="noConversion"/>
  </si>
  <si>
    <t>( B + C + E )  × 0.15</t>
    <phoneticPr fontId="2" type="noConversion"/>
  </si>
  <si>
    <t>내역서총괄표</t>
    <phoneticPr fontId="2" type="noConversion"/>
  </si>
  <si>
    <t>품명</t>
    <phoneticPr fontId="2" type="noConversion"/>
  </si>
  <si>
    <t>규격</t>
    <phoneticPr fontId="2" type="noConversion"/>
  </si>
  <si>
    <t>수량</t>
    <phoneticPr fontId="2" type="noConversion"/>
  </si>
  <si>
    <t>합계</t>
    <phoneticPr fontId="2" type="noConversion"/>
  </si>
  <si>
    <t>경비</t>
    <phoneticPr fontId="2" type="noConversion"/>
  </si>
  <si>
    <t>비고</t>
    <phoneticPr fontId="2" type="noConversion"/>
  </si>
  <si>
    <t>설계내역서</t>
    <phoneticPr fontId="39" type="noConversion"/>
  </si>
  <si>
    <t>경비</t>
    <phoneticPr fontId="39" type="noConversion"/>
  </si>
  <si>
    <t>순공사비</t>
    <phoneticPr fontId="2" type="noConversion"/>
  </si>
  <si>
    <t>단 가</t>
    <phoneticPr fontId="2" type="noConversion"/>
  </si>
  <si>
    <t>현수막(0.9m×6m)</t>
    <phoneticPr fontId="2" type="noConversion"/>
  </si>
  <si>
    <t>단가</t>
    <phoneticPr fontId="39" type="noConversion"/>
  </si>
  <si>
    <t>금액</t>
    <phoneticPr fontId="39" type="noConversion"/>
  </si>
  <si>
    <t>단가</t>
    <phoneticPr fontId="27" type="noConversion"/>
  </si>
  <si>
    <t>품질시험비</t>
    <phoneticPr fontId="2" type="noConversion"/>
  </si>
  <si>
    <t>품질시험비</t>
    <phoneticPr fontId="2" type="noConversion"/>
  </si>
  <si>
    <t>직접재료비</t>
    <phoneticPr fontId="2" type="noConversion"/>
  </si>
  <si>
    <t>간접재료비</t>
    <phoneticPr fontId="2" type="noConversion"/>
  </si>
  <si>
    <t>소계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</si>
  <si>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</si>
  <si>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</si>
  <si>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</si>
  <si>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</si>
  <si>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고용보험료</t>
    <phoneticPr fontId="2" type="noConversion"/>
  </si>
  <si>
    <t>건강보험료</t>
    <phoneticPr fontId="2" type="noConversion"/>
  </si>
  <si>
    <t>연금보험료</t>
    <phoneticPr fontId="2" type="noConversion"/>
  </si>
  <si>
    <t>퇴직공제부금비</t>
    <phoneticPr fontId="2" type="noConversion"/>
  </si>
  <si>
    <t>노인장기요양보험료</t>
    <phoneticPr fontId="2" type="noConversion"/>
  </si>
  <si>
    <t>산업안전보건관리비</t>
    <phoneticPr fontId="2" type="noConversion"/>
  </si>
  <si>
    <t>환경보전비</t>
    <phoneticPr fontId="2" type="noConversion"/>
  </si>
  <si>
    <t>공사이행보증수수료</t>
    <phoneticPr fontId="2" type="noConversion"/>
  </si>
  <si>
    <t>기타경비</t>
    <phoneticPr fontId="2" type="noConversion"/>
  </si>
  <si>
    <t>순공사원가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</si>
  <si>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</si>
  <si>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</si>
  <si>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</si>
  <si>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</si>
  <si>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도급액</t>
    <phoneticPr fontId="2" type="noConversion"/>
  </si>
  <si>
    <t>관급자재대</t>
    <phoneticPr fontId="2" type="noConversion"/>
  </si>
  <si>
    <t>폐기물처리비</t>
    <phoneticPr fontId="2" type="noConversion"/>
  </si>
  <si>
    <t>총공사비</t>
    <phoneticPr fontId="2" type="noConversion"/>
  </si>
  <si>
    <t>천단위
미만 절사</t>
    <phoneticPr fontId="2" type="noConversion"/>
  </si>
  <si>
    <t>노면표시 도색 및 제거</t>
    <phoneticPr fontId="2" type="noConversion"/>
  </si>
  <si>
    <t>재료비</t>
    <phoneticPr fontId="39" type="noConversion"/>
  </si>
  <si>
    <t>노무비</t>
    <phoneticPr fontId="39" type="noConversion"/>
  </si>
  <si>
    <t>○ 공사개요 :</t>
    <phoneticPr fontId="2" type="noConversion"/>
  </si>
  <si>
    <t>▣</t>
    <phoneticPr fontId="2" type="noConversion"/>
  </si>
  <si>
    <t>노면표시 도색 및 제거</t>
    <phoneticPr fontId="2" type="noConversion"/>
  </si>
  <si>
    <t>P3-R4</t>
    <phoneticPr fontId="2" type="noConversion"/>
  </si>
  <si>
    <t>m</t>
    <phoneticPr fontId="2" type="noConversion"/>
  </si>
  <si>
    <t>신설</t>
    <phoneticPr fontId="2" type="noConversion"/>
  </si>
  <si>
    <t>융착성도료(횡단보도)</t>
    <phoneticPr fontId="2" type="noConversion"/>
  </si>
  <si>
    <t>융착성도료(문자, 기호)</t>
    <phoneticPr fontId="2" type="noConversion"/>
  </si>
  <si>
    <t>P3-R5</t>
  </si>
  <si>
    <t>융착성도료(파선)</t>
    <phoneticPr fontId="2" type="noConversion"/>
  </si>
  <si>
    <t>제2호표</t>
  </si>
  <si>
    <t>제1호표</t>
    <phoneticPr fontId="2" type="noConversion"/>
  </si>
  <si>
    <t>재도색</t>
    <phoneticPr fontId="2" type="noConversion"/>
  </si>
  <si>
    <t>( B ) × 0.0370</t>
    <phoneticPr fontId="2" type="noConversion"/>
  </si>
  <si>
    <t>○</t>
    <phoneticPr fontId="2" type="noConversion"/>
  </si>
  <si>
    <t>상기 구간에 노면표시 도색공사를 시행하여 교통사고를 예방하고자 합니다.</t>
    <phoneticPr fontId="2" type="noConversion"/>
  </si>
  <si>
    <t>( B ) × 0.0101</t>
    <phoneticPr fontId="2" type="noConversion"/>
  </si>
  <si>
    <t>퇴직공제부금비</t>
    <phoneticPr fontId="2" type="noConversion"/>
  </si>
  <si>
    <t>%</t>
    <phoneticPr fontId="2" type="noConversion"/>
  </si>
  <si>
    <t>환경보전비</t>
    <phoneticPr fontId="2" type="noConversion"/>
  </si>
  <si>
    <t>%</t>
    <phoneticPr fontId="2" type="noConversion"/>
  </si>
  <si>
    <t>3일</t>
    <phoneticPr fontId="2" type="noConversion"/>
  </si>
  <si>
    <t>-</t>
    <phoneticPr fontId="2" type="noConversion"/>
  </si>
  <si>
    <t>준비기간(공사신고) : 3일</t>
    <phoneticPr fontId="2" type="noConversion"/>
  </si>
  <si>
    <t>심
사
자</t>
    <phoneticPr fontId="2" type="noConversion"/>
  </si>
  <si>
    <t>건설기계대여금지급보증서발급액</t>
  </si>
  <si>
    <t>건설기계대여금지급보증서발급액</t>
    <phoneticPr fontId="2" type="noConversion"/>
  </si>
  <si>
    <t>%</t>
    <phoneticPr fontId="2" type="noConversion"/>
  </si>
  <si>
    <t>( 2 ) × 0.137</t>
    <phoneticPr fontId="2" type="noConversion"/>
  </si>
  <si>
    <t>( 2 + 3 )</t>
    <phoneticPr fontId="2" type="noConversion"/>
  </si>
  <si>
    <t>( 2 ) × 0.03545</t>
    <phoneticPr fontId="2" type="noConversion"/>
  </si>
  <si>
    <t>( 2 ) × 0.045</t>
    <phoneticPr fontId="2" type="noConversion"/>
  </si>
  <si>
    <t>( 2 ) × 0.023</t>
    <phoneticPr fontId="2" type="noConversion"/>
  </si>
  <si>
    <t>( A + 2 ) × 0.0293</t>
    <phoneticPr fontId="2" type="noConversion"/>
  </si>
  <si>
    <t>( A+2+4 ) × 0.0016</t>
    <phoneticPr fontId="2" type="noConversion"/>
  </si>
  <si>
    <t>( A+2+4 ) × 0.008</t>
    <phoneticPr fontId="2" type="noConversion"/>
  </si>
  <si>
    <t>( 7 ) × 0.1281</t>
    <phoneticPr fontId="2" type="noConversion"/>
  </si>
  <si>
    <t>( 4:14 )</t>
    <phoneticPr fontId="2" type="noConversion"/>
  </si>
  <si>
    <t>( J ) (천단위 미만 절사)</t>
    <phoneticPr fontId="2" type="noConversion"/>
  </si>
  <si>
    <t>2023년도</t>
    <phoneticPr fontId="2" type="noConversion"/>
  </si>
  <si>
    <t>대구공공시설관리공단</t>
    <phoneticPr fontId="2" type="noConversion"/>
  </si>
  <si>
    <t>설명</t>
    <phoneticPr fontId="2" type="noConversion"/>
  </si>
  <si>
    <t>제1호표</t>
    <phoneticPr fontId="2" type="noConversion"/>
  </si>
  <si>
    <t>제2호표</t>
    <phoneticPr fontId="2" type="noConversion"/>
  </si>
  <si>
    <t>제3호표</t>
    <phoneticPr fontId="2" type="noConversion"/>
  </si>
  <si>
    <t>제4호표</t>
    <phoneticPr fontId="2" type="noConversion"/>
  </si>
  <si>
    <t>제5호표</t>
    <phoneticPr fontId="2" type="noConversion"/>
  </si>
  <si>
    <t>제6호표</t>
    <phoneticPr fontId="2" type="noConversion"/>
  </si>
  <si>
    <t>부가세별도</t>
    <phoneticPr fontId="2" type="noConversion"/>
  </si>
  <si>
    <t>P3-R4</t>
    <phoneticPr fontId="2" type="noConversion"/>
  </si>
  <si>
    <t>( A + B ) × 0.084</t>
    <phoneticPr fontId="2" type="noConversion"/>
  </si>
  <si>
    <t>검사수수료</t>
    <phoneticPr fontId="2" type="noConversion"/>
  </si>
  <si>
    <t>( D + E + F + G)</t>
    <phoneticPr fontId="2" type="noConversion"/>
  </si>
  <si>
    <t>G</t>
    <phoneticPr fontId="2" type="noConversion"/>
  </si>
  <si>
    <t>H</t>
    <phoneticPr fontId="2" type="noConversion"/>
  </si>
  <si>
    <t>I</t>
    <phoneticPr fontId="2" type="noConversion"/>
  </si>
  <si>
    <t>( H ) × 0.1</t>
    <phoneticPr fontId="2" type="noConversion"/>
  </si>
  <si>
    <t>( H + I )</t>
    <phoneticPr fontId="2" type="noConversion"/>
  </si>
  <si>
    <t>검사수수료</t>
    <phoneticPr fontId="2" type="noConversion"/>
  </si>
  <si>
    <t>동북로(백사벌네거리 북편~침산네거리) 등 3개소 노면표시 도색공사</t>
    <phoneticPr fontId="2" type="noConversion"/>
  </si>
  <si>
    <t>1. 동북로(효목고가네거리~효목네거리)</t>
    <phoneticPr fontId="2" type="noConversion"/>
  </si>
  <si>
    <t>3. 매전로(매천고네거리~매천삼거리)</t>
    <phoneticPr fontId="2" type="noConversion"/>
  </si>
  <si>
    <t xml:space="preserve">학정로(매천초등학교 교차로~태전네거리) </t>
    <phoneticPr fontId="2" type="noConversion"/>
  </si>
  <si>
    <t xml:space="preserve">2. 학정로(매천초등학교 교차로~태전네거리) </t>
    <phoneticPr fontId="2" type="noConversion"/>
  </si>
  <si>
    <t>5. 경대교</t>
    <phoneticPr fontId="2" type="noConversion"/>
  </si>
  <si>
    <t>4. 팔공로(파군재삼거리 동편~봉무IC삼거리)</t>
    <phoneticPr fontId="2" type="noConversion"/>
  </si>
  <si>
    <t>동북로(효목고가네거리~효목네거리)</t>
    <phoneticPr fontId="2" type="noConversion"/>
  </si>
  <si>
    <t>매전로(매천고네거리~매천삼거리)</t>
    <phoneticPr fontId="2" type="noConversion"/>
  </si>
  <si>
    <t>팔공로(파군재삼거리 동편~봉무IC삼거리)</t>
    <phoneticPr fontId="2" type="noConversion"/>
  </si>
  <si>
    <t>경대교</t>
    <phoneticPr fontId="2" type="noConversion"/>
  </si>
  <si>
    <t>동북로(효목고가네거리~효목네거리) 등 5개소 노면표시 도색공사</t>
    <phoneticPr fontId="2" type="noConversion"/>
  </si>
  <si>
    <t>2023년  3월 설계</t>
    <phoneticPr fontId="2" type="noConversion"/>
  </si>
  <si>
    <t>융착성 도료 백색 (P3-R5) 재도색 : 실선 L=1,454m, 파선 L=5,226m,</t>
    <phoneticPr fontId="2" type="noConversion"/>
  </si>
  <si>
    <t>융착성 도료 황색 (P3-R4) 재도색 : 실선 L=7,957m, 파선 L=1,907m</t>
    <phoneticPr fontId="2" type="noConversion"/>
  </si>
  <si>
    <t>작업일수 : 24일</t>
    <phoneticPr fontId="2" type="noConversion"/>
  </si>
  <si>
    <t>비작업일수 : 11일</t>
    <phoneticPr fontId="2" type="noConversion"/>
  </si>
  <si>
    <t>착공일로부터 38일간으로 한다.</t>
    <phoneticPr fontId="2" type="noConversion"/>
  </si>
  <si>
    <t>14일</t>
    <phoneticPr fontId="2" type="noConversion"/>
  </si>
  <si>
    <t>25일</t>
    <phoneticPr fontId="2" type="noConversion"/>
  </si>
  <si>
    <t>36일</t>
    <phoneticPr fontId="2" type="noConversion"/>
  </si>
  <si>
    <t>38일</t>
    <phoneticPr fontId="2" type="noConversion"/>
  </si>
  <si>
    <t xml:space="preserve">                                               횡단보도 L=13,013m, 문자기호 L=3,805m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</si>
</sst>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6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77" formatCode="&quot;₩&quot;#,##0;\(&quot;₩&quot;#,##0.00\)"/>
    <numFmt numFmtId="178" formatCode="#,##0;\(#,##0\)"/>
    <numFmt numFmtId="179" formatCode="_-* #,##0\ _k_r_-;\-* #,##0\ _k_r_-;_-* &quot;-&quot;\ _k_r_-;_-@_-"/>
    <numFmt numFmtId="180" formatCode="#,##0.\]0"/>
    <numFmt numFmtId="181" formatCode="#,##0_ "/>
    <numFmt numFmtId="182" formatCode="0.0%"/>
    <numFmt numFmtId="183" formatCode="#,##0_);[Red]\(#,##0\)"/>
    <numFmt numFmtId="184" formatCode="0.00_);[Red]\(0.00\)"/>
    <numFmt numFmtId="185" formatCode="0_);[Red]\(0\)"/>
    <numFmt numFmtId="186" formatCode="\ \ @"/>
    <numFmt numFmtId="187" formatCode="&quot;₩&quot;#,##0"/>
    <numFmt numFmtId="188" formatCode="0.0000_ "/>
    <numFmt numFmtId="189" formatCode="&quot;₩&quot;#,##0;&quot;₩&quot;&quot;₩&quot;&quot;₩&quot;&quot;₩&quot;\-#,##0"/>
    <numFmt numFmtId="190" formatCode="#,##0;[Red]&quot;-&quot;#,##0"/>
    <numFmt numFmtId="191" formatCode="&quot;₩&quot;#,##0;[Red]&quot;₩&quot;&quot;₩&quot;&quot;₩&quot;&quot;₩&quot;\-#,##0"/>
    <numFmt numFmtId="192" formatCode="_-* #,##0.00_-;&quot;₩&quot;&quot;₩&quot;\-* #,##0.00_-;_-* &quot;-&quot;??_-;_-@_-"/>
    <numFmt numFmtId="193" formatCode="_-&quot;₩&quot;* #,##0.00_-;&quot;₩&quot;&quot;₩&quot;\-&quot;₩&quot;* #,##0.00_-;_-&quot;₩&quot;* &quot;-&quot;??_-;_-@_-"/>
    <numFmt numFmtId="194" formatCode="&quot;₩&quot;#,##0.00;&quot;₩&quot;&quot;₩&quot;&quot;₩&quot;&quot;₩&quot;\-#,##0.00"/>
    <numFmt numFmtId="195" formatCode="&quot;제&quot;#&quot;호표&quot;"/>
    <numFmt numFmtId="196" formatCode="&quot;제&quot;#,##0&quot;호표&quot;"/>
    <numFmt numFmtId="197" formatCode="#,##0.0"/>
    <numFmt numFmtId="198" formatCode="0.000%"/>
    <numFmt numFmtId="199" formatCode="0.00_ "/>
    <numFmt numFmtId="200" formatCode="#,##0.000"/>
    <numFmt numFmtId="201" formatCode="#,##0.0000"/>
    <numFmt numFmtId="202" formatCode="#,##0.00000"/>
    <numFmt numFmtId="203" formatCode="_-* #,##0_-;\-* #,##0_-;_-* &quot;-&quot;??_-;_-@_-"/>
    <numFmt numFmtId="204" formatCode="#,##0.0_);[Red]\(#,##0.0\)"/>
    <numFmt numFmtId="205" formatCode="#,##0.00_);[Red]\(#,##0.00\)"/>
    <numFmt numFmtId="206" formatCode="#,##0.000_);[Red]\(#,##0.000\)"/>
    <numFmt numFmtId="207" formatCode="0.000_ "/>
  </numFmts>
  <fonts count="85">
    <font>
      <sz val="10"/>
      <name val="Arial Narrow"/>
      <family val="2"/>
    </font>
    <font>
      <sz val="10"/>
      <name val="Arial Narrow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명조"/>
      <family val="3"/>
      <charset val="129"/>
    </font>
    <font>
      <sz val="10"/>
      <name val="Helv"/>
      <family val="2"/>
    </font>
    <font>
      <u/>
      <sz val="9.9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1"/>
      <name val="돋움"/>
      <family val="3"/>
      <charset val="129"/>
    </font>
    <font>
      <sz val="11"/>
      <name val="μ¸¿o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0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sz val="18"/>
      <name val="제목바탕체"/>
      <family val="1"/>
      <charset val="129"/>
    </font>
    <font>
      <b/>
      <sz val="10"/>
      <name val="굴림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b/>
      <sz val="12"/>
      <name val="굴림체"/>
      <family val="3"/>
      <charset val="129"/>
    </font>
    <font>
      <b/>
      <sz val="14"/>
      <name val="굴림체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sz val="12"/>
      <name val="굴림체"/>
      <family val="3"/>
      <charset val="129"/>
    </font>
    <font>
      <sz val="8"/>
      <name val="바탕"/>
      <family val="1"/>
      <charset val="129"/>
    </font>
    <font>
      <sz val="24"/>
      <color indexed="8"/>
      <name val="HY울릉도M"/>
      <family val="1"/>
      <charset val="129"/>
    </font>
    <font>
      <sz val="24"/>
      <name val="HY울릉도M"/>
      <family val="1"/>
      <charset val="129"/>
    </font>
    <font>
      <sz val="20"/>
      <name val="HY울릉도M"/>
      <family val="1"/>
      <charset val="129"/>
    </font>
    <font>
      <sz val="20"/>
      <color indexed="8"/>
      <name val="HY울릉도M"/>
      <family val="1"/>
      <charset val="129"/>
    </font>
    <font>
      <sz val="10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u/>
      <sz val="22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36"/>
      <color indexed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b/>
      <u/>
      <sz val="14"/>
      <color indexed="8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u/>
      <sz val="18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u/>
      <sz val="20"/>
      <color indexed="8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5"/>
      <color indexed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  <font>
      <b/>
      <sz val="15"/>
      <color indexed="8"/>
      <name val="맑은 고딕"/>
      <family val="3"/>
      <charset val="129"/>
      <scheme val="minor"/>
    </font>
    <font>
      <sz val="20"/>
      <color indexed="8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26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10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inor"/>
    </font>
    <font>
      <sz val="24"/>
      <color indexed="8"/>
      <name val="맑은 고딕"/>
      <family val="3"/>
      <charset val="129"/>
      <scheme val="minor"/>
    </font>
    <font>
      <sz val="22"/>
      <color indexed="8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03">
    <xf numFmtId="0" fontId="0" fillId="0" borderId="0">
      <alignment vertical="center"/>
    </xf>
    <xf numFmtId="3" fontId="4" fillId="0" borderId="1"/>
    <xf numFmtId="40" fontId="5" fillId="0" borderId="2"/>
    <xf numFmtId="0" fontId="6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3" fontId="4" fillId="0" borderId="1"/>
    <xf numFmtId="3" fontId="4" fillId="0" borderId="1"/>
    <xf numFmtId="189" fontId="5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40" fontId="31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0" fillId="0" borderId="0"/>
    <xf numFmtId="190" fontId="32" fillId="0" borderId="0">
      <alignment vertical="center"/>
    </xf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" fillId="0" borderId="0"/>
    <xf numFmtId="4" fontId="30" fillId="0" borderId="0">
      <protection locked="0"/>
    </xf>
    <xf numFmtId="191" fontId="5" fillId="0" borderId="0">
      <protection locked="0"/>
    </xf>
    <xf numFmtId="0" fontId="5" fillId="0" borderId="0"/>
    <xf numFmtId="176" fontId="11" fillId="0" borderId="0" applyFont="0" applyFill="0" applyBorder="0" applyAlignment="0" applyProtection="0"/>
    <xf numFmtId="40" fontId="5" fillId="0" borderId="2"/>
    <xf numFmtId="0" fontId="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192" fontId="5" fillId="0" borderId="0">
      <protection locked="0"/>
    </xf>
    <xf numFmtId="0" fontId="11" fillId="0" borderId="0"/>
    <xf numFmtId="0" fontId="11" fillId="0" borderId="0">
      <alignment vertical="center"/>
    </xf>
    <xf numFmtId="0" fontId="11" fillId="0" borderId="0"/>
    <xf numFmtId="0" fontId="5" fillId="0" borderId="0"/>
    <xf numFmtId="0" fontId="11" fillId="0" borderId="0"/>
    <xf numFmtId="0" fontId="3" fillId="0" borderId="0"/>
    <xf numFmtId="0" fontId="11" fillId="0" borderId="0"/>
    <xf numFmtId="0" fontId="30" fillId="0" borderId="3">
      <protection locked="0"/>
    </xf>
    <xf numFmtId="193" fontId="5" fillId="0" borderId="0">
      <protection locked="0"/>
    </xf>
    <xf numFmtId="194" fontId="5" fillId="0" borderId="0">
      <protection locked="0"/>
    </xf>
    <xf numFmtId="42" fontId="1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3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3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2" fillId="0" borderId="0"/>
    <xf numFmtId="0" fontId="34" fillId="0" borderId="0"/>
    <xf numFmtId="0" fontId="33" fillId="0" borderId="0"/>
    <xf numFmtId="0" fontId="34" fillId="0" borderId="0"/>
    <xf numFmtId="0" fontId="36" fillId="0" borderId="0" applyNumberFormat="0"/>
    <xf numFmtId="0" fontId="34" fillId="0" borderId="0"/>
    <xf numFmtId="0" fontId="33" fillId="0" borderId="0"/>
    <xf numFmtId="0" fontId="34" fillId="0" borderId="0"/>
    <xf numFmtId="0" fontId="33" fillId="0" borderId="0"/>
    <xf numFmtId="177" fontId="11" fillId="0" borderId="0" applyFill="0" applyBorder="0" applyAlignment="0"/>
    <xf numFmtId="0" fontId="13" fillId="0" borderId="0"/>
    <xf numFmtId="41" fontId="14" fillId="0" borderId="0" applyFont="0" applyFill="0" applyBorder="0" applyAlignment="0" applyProtection="0"/>
    <xf numFmtId="178" fontId="15" fillId="0" borderId="0"/>
    <xf numFmtId="0" fontId="3" fillId="0" borderId="0" applyFont="0" applyFill="0" applyBorder="0" applyAlignment="0" applyProtection="0"/>
    <xf numFmtId="0" fontId="16" fillId="0" borderId="0" applyNumberFormat="0" applyAlignment="0">
      <alignment horizontal="left"/>
    </xf>
    <xf numFmtId="0" fontId="2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179" fontId="11" fillId="0" borderId="0"/>
    <xf numFmtId="0" fontId="17" fillId="0" borderId="0" applyNumberFormat="0" applyAlignment="0">
      <alignment horizontal="left"/>
    </xf>
    <xf numFmtId="38" fontId="18" fillId="2" borderId="0" applyNumberFormat="0" applyBorder="0" applyAlignment="0" applyProtection="0"/>
    <xf numFmtId="0" fontId="19" fillId="0" borderId="0"/>
    <xf numFmtId="0" fontId="20" fillId="0" borderId="0">
      <alignment horizontal="left"/>
    </xf>
    <xf numFmtId="0" fontId="21" fillId="0" borderId="4" applyNumberFormat="0" applyAlignment="0" applyProtection="0">
      <alignment horizontal="left" vertical="center"/>
    </xf>
    <xf numFmtId="0" fontId="21" fillId="0" borderId="5">
      <alignment horizontal="left" vertical="center"/>
    </xf>
    <xf numFmtId="10" fontId="18" fillId="2" borderId="1" applyNumberFormat="0" applyBorder="0" applyAlignment="0" applyProtection="0"/>
    <xf numFmtId="0" fontId="22" fillId="0" borderId="6"/>
    <xf numFmtId="37" fontId="23" fillId="0" borderId="0"/>
    <xf numFmtId="180" fontId="24" fillId="0" borderId="0"/>
    <xf numFmtId="0" fontId="3" fillId="0" borderId="0"/>
    <xf numFmtId="10" fontId="3" fillId="0" borderId="0" applyFont="0" applyFill="0" applyBorder="0" applyAlignment="0" applyProtection="0"/>
    <xf numFmtId="30" fontId="25" fillId="0" borderId="0" applyNumberFormat="0" applyFill="0" applyBorder="0" applyAlignment="0" applyProtection="0">
      <alignment horizontal="left"/>
    </xf>
    <xf numFmtId="0" fontId="22" fillId="0" borderId="0"/>
    <xf numFmtId="40" fontId="26" fillId="0" borderId="0" applyBorder="0">
      <alignment horizontal="right"/>
    </xf>
    <xf numFmtId="41" fontId="1" fillId="0" borderId="0" applyFont="0" applyFill="0" applyBorder="0" applyAlignment="0" applyProtection="0">
      <alignment vertical="center"/>
    </xf>
    <xf numFmtId="0" fontId="5" fillId="0" borderId="0"/>
    <xf numFmtId="0" fontId="11" fillId="0" borderId="0"/>
    <xf numFmtId="9" fontId="1" fillId="0" borderId="0" applyFont="0" applyFill="0" applyBorder="0" applyAlignment="0" applyProtection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</cellStyleXfs>
  <cellXfs count="614">
    <xf numFmtId="0" fontId="0" fillId="0" borderId="0" xfId="0">
      <alignment vertical="center"/>
    </xf>
    <xf numFmtId="0" fontId="24" fillId="0" borderId="0" xfId="0" applyFont="1" applyAlignment="1">
      <alignment horizontal="center" vertical="center"/>
    </xf>
    <xf numFmtId="0" fontId="42" fillId="0" borderId="38" xfId="0" applyFont="1" applyBorder="1" applyAlignment="1">
      <alignment horizontal="center" vertical="center"/>
    </xf>
    <xf numFmtId="0" fontId="42" fillId="0" borderId="0" xfId="0" applyFont="1" applyAlignment="1">
      <alignment horizontal="center"/>
    </xf>
    <xf numFmtId="0" fontId="43" fillId="0" borderId="40" xfId="0" applyFont="1" applyBorder="1" applyAlignment="1">
      <alignment horizontal="center" vertical="center"/>
    </xf>
    <xf numFmtId="183" fontId="43" fillId="0" borderId="40" xfId="0" applyNumberFormat="1" applyFont="1" applyBorder="1" applyAlignment="1">
      <alignment horizontal="center" vertical="center" shrinkToFit="1"/>
    </xf>
    <xf numFmtId="41" fontId="43" fillId="0" borderId="40" xfId="0" applyNumberFormat="1" applyFont="1" applyBorder="1" applyAlignment="1">
      <alignment horizontal="right" vertical="center" shrinkToFit="1"/>
    </xf>
    <xf numFmtId="41" fontId="28" fillId="0" borderId="40" xfId="0" applyNumberFormat="1" applyFont="1" applyBorder="1" applyAlignment="1">
      <alignment horizontal="right" vertical="center" shrinkToFit="1"/>
    </xf>
    <xf numFmtId="0" fontId="42" fillId="0" borderId="41" xfId="0" applyFont="1" applyBorder="1" applyAlignment="1">
      <alignment horizontal="center" vertical="center" wrapText="1"/>
    </xf>
    <xf numFmtId="0" fontId="24" fillId="0" borderId="35" xfId="0" applyFont="1" applyBorder="1" applyAlignment="1">
      <alignment horizontal="center" vertical="center"/>
    </xf>
    <xf numFmtId="181" fontId="24" fillId="0" borderId="35" xfId="0" applyNumberFormat="1" applyFont="1" applyBorder="1" applyAlignment="1">
      <alignment horizontal="right" vertical="center"/>
    </xf>
    <xf numFmtId="181" fontId="24" fillId="3" borderId="35" xfId="25" applyNumberFormat="1" applyFont="1" applyFill="1" applyBorder="1" applyAlignment="1">
      <alignment horizontal="right" vertical="center"/>
    </xf>
    <xf numFmtId="41" fontId="24" fillId="0" borderId="35" xfId="0" applyNumberFormat="1" applyFont="1" applyBorder="1" applyAlignment="1">
      <alignment horizontal="right" vertical="center"/>
    </xf>
    <xf numFmtId="3" fontId="24" fillId="0" borderId="35" xfId="0" applyNumberFormat="1" applyFont="1" applyFill="1" applyBorder="1" applyAlignment="1">
      <alignment vertical="center"/>
    </xf>
    <xf numFmtId="41" fontId="24" fillId="0" borderId="35" xfId="0" applyNumberFormat="1" applyFont="1" applyBorder="1" applyAlignment="1">
      <alignment vertical="center"/>
    </xf>
    <xf numFmtId="196" fontId="24" fillId="0" borderId="36" xfId="0" applyNumberFormat="1" applyFont="1" applyBorder="1" applyAlignment="1">
      <alignment horizontal="center" vertical="center" wrapText="1" shrinkToFit="1"/>
    </xf>
    <xf numFmtId="0" fontId="24" fillId="0" borderId="38" xfId="0" applyFont="1" applyBorder="1" applyAlignment="1">
      <alignment horizontal="center" vertical="center"/>
    </xf>
    <xf numFmtId="181" fontId="24" fillId="0" borderId="38" xfId="0" applyNumberFormat="1" applyFont="1" applyBorder="1" applyAlignment="1">
      <alignment horizontal="right" vertical="center"/>
    </xf>
    <xf numFmtId="181" fontId="24" fillId="3" borderId="38" xfId="25" applyNumberFormat="1" applyFont="1" applyFill="1" applyBorder="1" applyAlignment="1">
      <alignment horizontal="right" vertical="center"/>
    </xf>
    <xf numFmtId="41" fontId="24" fillId="0" borderId="38" xfId="0" applyNumberFormat="1" applyFont="1" applyBorder="1" applyAlignment="1">
      <alignment horizontal="right" vertical="center"/>
    </xf>
    <xf numFmtId="41" fontId="24" fillId="0" borderId="38" xfId="0" applyNumberFormat="1" applyFont="1" applyBorder="1" applyAlignment="1">
      <alignment vertical="center"/>
    </xf>
    <xf numFmtId="196" fontId="24" fillId="0" borderId="39" xfId="0" applyNumberFormat="1" applyFont="1" applyBorder="1" applyAlignment="1">
      <alignment horizontal="center" vertical="center" wrapText="1" shrinkToFit="1"/>
    </xf>
    <xf numFmtId="0" fontId="24" fillId="0" borderId="38" xfId="0" applyFont="1" applyBorder="1" applyAlignment="1">
      <alignment horizontal="center" vertical="center" wrapText="1"/>
    </xf>
    <xf numFmtId="0" fontId="24" fillId="0" borderId="40" xfId="0" applyFont="1" applyBorder="1" applyAlignment="1">
      <alignment horizontal="center" vertical="center"/>
    </xf>
    <xf numFmtId="181" fontId="24" fillId="0" borderId="40" xfId="0" applyNumberFormat="1" applyFont="1" applyBorder="1" applyAlignment="1">
      <alignment horizontal="right" vertical="center"/>
    </xf>
    <xf numFmtId="181" fontId="24" fillId="3" borderId="40" xfId="25" applyNumberFormat="1" applyFont="1" applyFill="1" applyBorder="1" applyAlignment="1">
      <alignment horizontal="right" vertical="center"/>
    </xf>
    <xf numFmtId="41" fontId="24" fillId="0" borderId="40" xfId="0" applyNumberFormat="1" applyFont="1" applyBorder="1" applyAlignment="1">
      <alignment horizontal="right" vertical="center"/>
    </xf>
    <xf numFmtId="41" fontId="24" fillId="0" borderId="40" xfId="0" applyNumberFormat="1" applyFont="1" applyBorder="1" applyAlignment="1">
      <alignment vertical="center"/>
    </xf>
    <xf numFmtId="196" fontId="24" fillId="0" borderId="41" xfId="0" applyNumberFormat="1" applyFont="1" applyBorder="1" applyAlignment="1">
      <alignment horizontal="center" vertical="center" wrapText="1" shrinkToFit="1"/>
    </xf>
    <xf numFmtId="181" fontId="24" fillId="0" borderId="56" xfId="0" applyNumberFormat="1" applyFont="1" applyBorder="1" applyAlignment="1">
      <alignment horizontal="right" vertical="center"/>
    </xf>
    <xf numFmtId="3" fontId="24" fillId="0" borderId="38" xfId="0" applyNumberFormat="1" applyFont="1" applyFill="1" applyBorder="1" applyAlignment="1">
      <alignment vertical="center"/>
    </xf>
    <xf numFmtId="3" fontId="24" fillId="0" borderId="40" xfId="0" applyNumberFormat="1" applyFont="1" applyFill="1" applyBorder="1" applyAlignment="1">
      <alignment vertical="center"/>
    </xf>
    <xf numFmtId="41" fontId="24" fillId="0" borderId="74" xfId="0" applyNumberFormat="1" applyFont="1" applyBorder="1" applyAlignment="1">
      <alignment horizontal="right" vertical="center"/>
    </xf>
    <xf numFmtId="41" fontId="24" fillId="0" borderId="75" xfId="0" applyNumberFormat="1" applyFont="1" applyBorder="1" applyAlignment="1">
      <alignment vertical="center"/>
    </xf>
    <xf numFmtId="41" fontId="24" fillId="0" borderId="76" xfId="0" applyNumberFormat="1" applyFont="1" applyBorder="1" applyAlignment="1">
      <alignment horizontal="right" vertical="center"/>
    </xf>
    <xf numFmtId="41" fontId="24" fillId="0" borderId="77" xfId="0" applyNumberFormat="1" applyFont="1" applyBorder="1" applyAlignment="1">
      <alignment vertical="center"/>
    </xf>
    <xf numFmtId="41" fontId="24" fillId="0" borderId="78" xfId="0" applyNumberFormat="1" applyFont="1" applyBorder="1" applyAlignment="1">
      <alignment horizontal="right" vertical="center"/>
    </xf>
    <xf numFmtId="3" fontId="24" fillId="0" borderId="64" xfId="0" applyNumberFormat="1" applyFont="1" applyFill="1" applyBorder="1" applyAlignment="1">
      <alignment vertical="center"/>
    </xf>
    <xf numFmtId="41" fontId="24" fillId="0" borderId="79" xfId="0" applyNumberFormat="1" applyFont="1" applyBorder="1" applyAlignment="1">
      <alignment vertical="center"/>
    </xf>
    <xf numFmtId="181" fontId="24" fillId="0" borderId="21" xfId="0" applyNumberFormat="1" applyFont="1" applyBorder="1" applyAlignment="1">
      <alignment horizontal="right" vertical="center"/>
    </xf>
    <xf numFmtId="0" fontId="24" fillId="0" borderId="21" xfId="0" applyFont="1" applyBorder="1" applyAlignment="1">
      <alignment horizontal="center" vertical="center"/>
    </xf>
    <xf numFmtId="181" fontId="24" fillId="3" borderId="21" xfId="25" applyNumberFormat="1" applyFont="1" applyFill="1" applyBorder="1" applyAlignment="1">
      <alignment horizontal="right" vertical="center"/>
    </xf>
    <xf numFmtId="41" fontId="24" fillId="0" borderId="80" xfId="0" applyNumberFormat="1" applyFont="1" applyBorder="1" applyAlignment="1">
      <alignment horizontal="right" vertical="center"/>
    </xf>
    <xf numFmtId="3" fontId="24" fillId="0" borderId="21" xfId="0" applyNumberFormat="1" applyFont="1" applyFill="1" applyBorder="1" applyAlignment="1">
      <alignment vertical="center"/>
    </xf>
    <xf numFmtId="41" fontId="24" fillId="0" borderId="57" xfId="0" applyNumberFormat="1" applyFont="1" applyBorder="1" applyAlignment="1">
      <alignment vertical="center"/>
    </xf>
    <xf numFmtId="41" fontId="24" fillId="0" borderId="21" xfId="0" applyNumberFormat="1" applyFont="1" applyBorder="1" applyAlignment="1">
      <alignment vertical="center"/>
    </xf>
    <xf numFmtId="196" fontId="24" fillId="0" borderId="30" xfId="0" applyNumberFormat="1" applyFont="1" applyBorder="1" applyAlignment="1">
      <alignment horizontal="center" vertical="center" wrapText="1" shrinkToFit="1"/>
    </xf>
    <xf numFmtId="181" fontId="28" fillId="0" borderId="21" xfId="0" applyNumberFormat="1" applyFont="1" applyBorder="1" applyAlignment="1">
      <alignment horizontal="right" vertical="center"/>
    </xf>
    <xf numFmtId="0" fontId="28" fillId="0" borderId="21" xfId="0" applyFont="1" applyBorder="1" applyAlignment="1">
      <alignment horizontal="center" vertical="center"/>
    </xf>
    <xf numFmtId="181" fontId="28" fillId="3" borderId="21" xfId="25" applyNumberFormat="1" applyFont="1" applyFill="1" applyBorder="1" applyAlignment="1">
      <alignment horizontal="right" vertical="center"/>
    </xf>
    <xf numFmtId="41" fontId="28" fillId="0" borderId="80" xfId="0" applyNumberFormat="1" applyFont="1" applyBorder="1" applyAlignment="1">
      <alignment horizontal="right" vertical="center"/>
    </xf>
    <xf numFmtId="3" fontId="28" fillId="0" borderId="21" xfId="0" applyNumberFormat="1" applyFont="1" applyFill="1" applyBorder="1" applyAlignment="1">
      <alignment vertical="center"/>
    </xf>
    <xf numFmtId="41" fontId="28" fillId="0" borderId="21" xfId="0" applyNumberFormat="1" applyFont="1" applyBorder="1" applyAlignment="1">
      <alignment vertical="center"/>
    </xf>
    <xf numFmtId="196" fontId="28" fillId="0" borderId="30" xfId="0" applyNumberFormat="1" applyFont="1" applyBorder="1" applyAlignment="1">
      <alignment horizontal="center" vertical="center" wrapText="1" shrinkToFit="1"/>
    </xf>
    <xf numFmtId="181" fontId="24" fillId="0" borderId="23" xfId="0" applyNumberFormat="1" applyFont="1" applyBorder="1" applyAlignment="1">
      <alignment horizontal="right" vertical="center"/>
    </xf>
    <xf numFmtId="0" fontId="24" fillId="0" borderId="23" xfId="0" applyFont="1" applyBorder="1" applyAlignment="1">
      <alignment horizontal="center" vertical="center"/>
    </xf>
    <xf numFmtId="181" fontId="24" fillId="3" borderId="23" xfId="25" applyNumberFormat="1" applyFont="1" applyFill="1" applyBorder="1" applyAlignment="1">
      <alignment horizontal="right" vertical="center"/>
    </xf>
    <xf numFmtId="41" fontId="40" fillId="0" borderId="60" xfId="0" applyNumberFormat="1" applyFont="1" applyBorder="1" applyAlignment="1">
      <alignment horizontal="right" vertical="center"/>
    </xf>
    <xf numFmtId="185" fontId="24" fillId="0" borderId="81" xfId="0" applyNumberFormat="1" applyFont="1" applyBorder="1" applyAlignment="1">
      <alignment vertical="center"/>
    </xf>
    <xf numFmtId="41" fontId="40" fillId="0" borderId="16" xfId="0" applyNumberFormat="1" applyFont="1" applyBorder="1" applyAlignment="1">
      <alignment vertical="center"/>
    </xf>
    <xf numFmtId="41" fontId="28" fillId="0" borderId="16" xfId="0" applyNumberFormat="1" applyFont="1" applyBorder="1" applyAlignment="1">
      <alignment vertical="center"/>
    </xf>
    <xf numFmtId="41" fontId="40" fillId="0" borderId="60" xfId="0" applyNumberFormat="1" applyFont="1" applyBorder="1" applyAlignment="1">
      <alignment vertical="center"/>
    </xf>
    <xf numFmtId="41" fontId="40" fillId="0" borderId="17" xfId="0" applyNumberFormat="1" applyFont="1" applyBorder="1" applyAlignment="1">
      <alignment vertical="center"/>
    </xf>
    <xf numFmtId="185" fontId="24" fillId="0" borderId="35" xfId="0" applyNumberFormat="1" applyFont="1" applyBorder="1" applyAlignment="1">
      <alignment vertical="center"/>
    </xf>
    <xf numFmtId="41" fontId="24" fillId="0" borderId="36" xfId="0" applyNumberFormat="1" applyFont="1" applyBorder="1" applyAlignment="1">
      <alignment vertical="center"/>
    </xf>
    <xf numFmtId="41" fontId="40" fillId="0" borderId="80" xfId="0" applyNumberFormat="1" applyFont="1" applyBorder="1" applyAlignment="1">
      <alignment horizontal="right" vertical="center"/>
    </xf>
    <xf numFmtId="185" fontId="44" fillId="0" borderId="21" xfId="0" applyNumberFormat="1" applyFont="1" applyBorder="1" applyAlignment="1">
      <alignment vertical="center"/>
    </xf>
    <xf numFmtId="41" fontId="40" fillId="0" borderId="21" xfId="0" applyNumberFormat="1" applyFont="1" applyBorder="1" applyAlignment="1">
      <alignment vertical="center"/>
    </xf>
    <xf numFmtId="41" fontId="40" fillId="0" borderId="30" xfId="0" applyNumberFormat="1" applyFont="1" applyBorder="1" applyAlignment="1">
      <alignment vertical="center"/>
    </xf>
    <xf numFmtId="41" fontId="40" fillId="0" borderId="82" xfId="95" applyNumberFormat="1" applyFont="1" applyFill="1" applyBorder="1" applyAlignment="1">
      <alignment horizontal="left" vertical="center"/>
    </xf>
    <xf numFmtId="3" fontId="44" fillId="0" borderId="83" xfId="95" applyNumberFormat="1" applyFont="1" applyFill="1" applyBorder="1" applyAlignment="1">
      <alignment horizontal="left" vertical="center"/>
    </xf>
    <xf numFmtId="3" fontId="44" fillId="0" borderId="14" xfId="95" applyNumberFormat="1" applyFont="1" applyFill="1" applyBorder="1" applyAlignment="1">
      <alignment horizontal="left" vertical="center"/>
    </xf>
    <xf numFmtId="3" fontId="24" fillId="0" borderId="14" xfId="95" applyNumberFormat="1" applyFont="1" applyFill="1" applyBorder="1" applyAlignment="1">
      <alignment horizontal="left" vertical="center"/>
    </xf>
    <xf numFmtId="3" fontId="44" fillId="0" borderId="14" xfId="95" applyNumberFormat="1" applyFont="1" applyFill="1" applyBorder="1" applyAlignment="1">
      <alignment vertical="center"/>
    </xf>
    <xf numFmtId="197" fontId="28" fillId="0" borderId="14" xfId="95" applyNumberFormat="1" applyFont="1" applyFill="1" applyBorder="1" applyAlignment="1">
      <alignment horizontal="center" vertical="center"/>
    </xf>
    <xf numFmtId="184" fontId="24" fillId="0" borderId="82" xfId="0" applyNumberFormat="1" applyFont="1" applyBorder="1" applyAlignment="1">
      <alignment horizontal="center" vertical="center"/>
    </xf>
    <xf numFmtId="182" fontId="44" fillId="0" borderId="84" xfId="0" applyNumberFormat="1" applyFont="1" applyBorder="1" applyAlignment="1">
      <alignment vertical="center"/>
    </xf>
    <xf numFmtId="41" fontId="40" fillId="0" borderId="60" xfId="95" applyNumberFormat="1" applyFont="1" applyFill="1" applyBorder="1" applyAlignment="1">
      <alignment vertical="center"/>
    </xf>
    <xf numFmtId="3" fontId="24" fillId="0" borderId="81" xfId="95" applyNumberFormat="1" applyFont="1" applyFill="1" applyBorder="1" applyAlignment="1">
      <alignment horizontal="center" vertical="center"/>
    </xf>
    <xf numFmtId="41" fontId="44" fillId="0" borderId="16" xfId="95" applyNumberFormat="1" applyFont="1" applyFill="1" applyBorder="1" applyAlignment="1">
      <alignment horizontal="center" vertical="center"/>
    </xf>
    <xf numFmtId="3" fontId="24" fillId="0" borderId="16" xfId="95" applyNumberFormat="1" applyFont="1" applyFill="1" applyBorder="1" applyAlignment="1">
      <alignment horizontal="center" vertical="center"/>
    </xf>
    <xf numFmtId="200" fontId="44" fillId="0" borderId="16" xfId="95" applyNumberFormat="1" applyFont="1" applyFill="1" applyBorder="1" applyAlignment="1">
      <alignment vertical="center"/>
    </xf>
    <xf numFmtId="3" fontId="24" fillId="0" borderId="16" xfId="95" quotePrefix="1" applyNumberFormat="1" applyFont="1" applyFill="1" applyBorder="1" applyAlignment="1">
      <alignment horizontal="center" vertical="center"/>
    </xf>
    <xf numFmtId="183" fontId="44" fillId="0" borderId="60" xfId="0" applyNumberFormat="1" applyFont="1" applyBorder="1" applyAlignment="1">
      <alignment horizontal="center" vertical="center"/>
    </xf>
    <xf numFmtId="182" fontId="44" fillId="0" borderId="17" xfId="0" applyNumberFormat="1" applyFont="1" applyBorder="1" applyAlignment="1">
      <alignment vertical="center"/>
    </xf>
    <xf numFmtId="185" fontId="40" fillId="0" borderId="21" xfId="0" applyNumberFormat="1" applyFont="1" applyBorder="1" applyAlignment="1">
      <alignment horizontal="center" vertical="center"/>
    </xf>
    <xf numFmtId="0" fontId="40" fillId="0" borderId="21" xfId="0" applyFont="1" applyBorder="1" applyAlignment="1">
      <alignment horizontal="center" vertical="center"/>
    </xf>
    <xf numFmtId="184" fontId="24" fillId="0" borderId="21" xfId="0" applyNumberFormat="1" applyFont="1" applyBorder="1" applyAlignment="1">
      <alignment horizontal="center" vertical="center"/>
    </xf>
    <xf numFmtId="41" fontId="40" fillId="0" borderId="21" xfId="0" applyNumberFormat="1" applyFont="1" applyBorder="1" applyAlignment="1">
      <alignment horizontal="center" vertical="center"/>
    </xf>
    <xf numFmtId="184" fontId="24" fillId="0" borderId="5" xfId="0" applyNumberFormat="1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199" fontId="24" fillId="0" borderId="5" xfId="0" applyNumberFormat="1" applyFont="1" applyBorder="1" applyAlignment="1">
      <alignment horizontal="center" vertical="center"/>
    </xf>
    <xf numFmtId="0" fontId="24" fillId="0" borderId="54" xfId="0" applyFont="1" applyBorder="1" applyAlignment="1">
      <alignment horizontal="center" vertical="center"/>
    </xf>
    <xf numFmtId="184" fontId="44" fillId="0" borderId="54" xfId="0" applyNumberFormat="1" applyFont="1" applyBorder="1" applyAlignment="1">
      <alignment horizontal="center" vertical="center"/>
    </xf>
    <xf numFmtId="0" fontId="24" fillId="0" borderId="59" xfId="0" applyFont="1" applyBorder="1" applyAlignment="1">
      <alignment horizontal="center" vertical="center"/>
    </xf>
    <xf numFmtId="184" fontId="24" fillId="0" borderId="65" xfId="0" applyNumberFormat="1" applyFont="1" applyBorder="1" applyAlignment="1">
      <alignment horizontal="center" vertical="center"/>
    </xf>
    <xf numFmtId="0" fontId="24" fillId="0" borderId="65" xfId="0" applyFont="1" applyBorder="1" applyAlignment="1">
      <alignment horizontal="center" vertical="center"/>
    </xf>
    <xf numFmtId="41" fontId="40" fillId="0" borderId="82" xfId="0" applyNumberFormat="1" applyFont="1" applyBorder="1" applyAlignment="1">
      <alignment horizontal="right" vertical="center"/>
    </xf>
    <xf numFmtId="184" fontId="44" fillId="0" borderId="82" xfId="0" applyNumberFormat="1" applyFont="1" applyBorder="1" applyAlignment="1">
      <alignment horizontal="center" vertical="center"/>
    </xf>
    <xf numFmtId="182" fontId="24" fillId="0" borderId="84" xfId="0" applyNumberFormat="1" applyFont="1" applyBorder="1" applyAlignment="1">
      <alignment vertical="center"/>
    </xf>
    <xf numFmtId="184" fontId="24" fillId="0" borderId="56" xfId="0" applyNumberFormat="1" applyFont="1" applyBorder="1" applyAlignment="1">
      <alignment horizontal="center" vertical="center"/>
    </xf>
    <xf numFmtId="0" fontId="24" fillId="0" borderId="56" xfId="0" applyFont="1" applyBorder="1" applyAlignment="1">
      <alignment horizontal="center" vertical="center"/>
    </xf>
    <xf numFmtId="41" fontId="40" fillId="0" borderId="58" xfId="0" applyNumberFormat="1" applyFont="1" applyBorder="1" applyAlignment="1">
      <alignment horizontal="right" vertical="center"/>
    </xf>
    <xf numFmtId="3" fontId="24" fillId="0" borderId="85" xfId="95" applyNumberFormat="1" applyFont="1" applyFill="1" applyBorder="1" applyAlignment="1">
      <alignment horizontal="center" vertical="center"/>
    </xf>
    <xf numFmtId="41" fontId="44" fillId="0" borderId="54" xfId="95" applyNumberFormat="1" applyFont="1" applyFill="1" applyBorder="1" applyAlignment="1">
      <alignment horizontal="center" vertical="center"/>
    </xf>
    <xf numFmtId="3" fontId="24" fillId="0" borderId="54" xfId="95" applyNumberFormat="1" applyFont="1" applyFill="1" applyBorder="1" applyAlignment="1">
      <alignment horizontal="center" vertical="center"/>
    </xf>
    <xf numFmtId="201" fontId="44" fillId="0" borderId="54" xfId="95" applyNumberFormat="1" applyFont="1" applyFill="1" applyBorder="1" applyAlignment="1">
      <alignment vertical="center"/>
    </xf>
    <xf numFmtId="3" fontId="24" fillId="0" borderId="54" xfId="95" quotePrefix="1" applyNumberFormat="1" applyFont="1" applyFill="1" applyBorder="1" applyAlignment="1">
      <alignment horizontal="center" vertical="center"/>
    </xf>
    <xf numFmtId="41" fontId="44" fillId="0" borderId="58" xfId="0" applyNumberFormat="1" applyFont="1" applyBorder="1" applyAlignment="1">
      <alignment horizontal="center" vertical="center"/>
    </xf>
    <xf numFmtId="10" fontId="44" fillId="0" borderId="86" xfId="0" applyNumberFormat="1" applyFont="1" applyBorder="1" applyAlignment="1">
      <alignment vertical="center"/>
    </xf>
    <xf numFmtId="184" fontId="24" fillId="0" borderId="64" xfId="0" applyNumberFormat="1" applyFont="1" applyBorder="1" applyAlignment="1">
      <alignment horizontal="center" vertical="center"/>
    </xf>
    <xf numFmtId="0" fontId="24" fillId="0" borderId="64" xfId="0" applyFont="1" applyBorder="1" applyAlignment="1">
      <alignment horizontal="center" vertical="center"/>
    </xf>
    <xf numFmtId="41" fontId="40" fillId="0" borderId="89" xfId="0" applyNumberFormat="1" applyFont="1" applyBorder="1" applyAlignment="1">
      <alignment horizontal="right" vertical="center"/>
    </xf>
    <xf numFmtId="3" fontId="44" fillId="0" borderId="90" xfId="95" applyNumberFormat="1" applyFont="1" applyFill="1" applyBorder="1" applyAlignment="1">
      <alignment horizontal="left" vertical="center"/>
    </xf>
    <xf numFmtId="3" fontId="44" fillId="0" borderId="88" xfId="95" applyNumberFormat="1" applyFont="1" applyFill="1" applyBorder="1" applyAlignment="1">
      <alignment horizontal="left" vertical="center"/>
    </xf>
    <xf numFmtId="3" fontId="24" fillId="0" borderId="88" xfId="95" applyNumberFormat="1" applyFont="1" applyFill="1" applyBorder="1" applyAlignment="1">
      <alignment horizontal="left" vertical="center"/>
    </xf>
    <xf numFmtId="3" fontId="44" fillId="0" borderId="88" xfId="95" applyNumberFormat="1" applyFont="1" applyFill="1" applyBorder="1" applyAlignment="1">
      <alignment vertical="center"/>
    </xf>
    <xf numFmtId="197" fontId="28" fillId="0" borderId="88" xfId="95" applyNumberFormat="1" applyFont="1" applyFill="1" applyBorder="1" applyAlignment="1">
      <alignment horizontal="center" vertical="center"/>
    </xf>
    <xf numFmtId="184" fontId="44" fillId="0" borderId="89" xfId="0" applyNumberFormat="1" applyFont="1" applyBorder="1" applyAlignment="1">
      <alignment horizontal="center" vertical="center"/>
    </xf>
    <xf numFmtId="182" fontId="44" fillId="0" borderId="91" xfId="0" applyNumberFormat="1" applyFont="1" applyBorder="1" applyAlignment="1">
      <alignment vertical="center"/>
    </xf>
    <xf numFmtId="41" fontId="40" fillId="0" borderId="88" xfId="0" applyNumberFormat="1" applyFont="1" applyBorder="1" applyAlignment="1">
      <alignment horizontal="right" vertical="center"/>
    </xf>
    <xf numFmtId="41" fontId="40" fillId="0" borderId="38" xfId="0" applyNumberFormat="1" applyFont="1" applyBorder="1" applyAlignment="1">
      <alignment horizontal="right" vertical="center"/>
    </xf>
    <xf numFmtId="3" fontId="44" fillId="0" borderId="92" xfId="95" applyNumberFormat="1" applyFont="1" applyFill="1" applyBorder="1" applyAlignment="1">
      <alignment horizontal="left" vertical="center"/>
    </xf>
    <xf numFmtId="3" fontId="44" fillId="0" borderId="0" xfId="95" applyNumberFormat="1" applyFont="1" applyFill="1" applyBorder="1" applyAlignment="1">
      <alignment horizontal="left" vertical="center"/>
    </xf>
    <xf numFmtId="3" fontId="24" fillId="0" borderId="0" xfId="95" applyNumberFormat="1" applyFont="1" applyFill="1" applyBorder="1" applyAlignment="1">
      <alignment horizontal="left" vertical="center"/>
    </xf>
    <xf numFmtId="3" fontId="44" fillId="0" borderId="0" xfId="95" applyNumberFormat="1" applyFont="1" applyFill="1" applyBorder="1" applyAlignment="1">
      <alignment vertical="center"/>
    </xf>
    <xf numFmtId="197" fontId="28" fillId="0" borderId="0" xfId="95" applyNumberFormat="1" applyFont="1" applyFill="1" applyBorder="1" applyAlignment="1">
      <alignment horizontal="center" vertical="center"/>
    </xf>
    <xf numFmtId="184" fontId="44" fillId="0" borderId="62" xfId="0" applyNumberFormat="1" applyFont="1" applyBorder="1" applyAlignment="1">
      <alignment horizontal="center" vertical="center"/>
    </xf>
    <xf numFmtId="182" fontId="44" fillId="0" borderId="93" xfId="0" applyNumberFormat="1" applyFont="1" applyBorder="1" applyAlignment="1">
      <alignment vertical="center"/>
    </xf>
    <xf numFmtId="41" fontId="40" fillId="0" borderId="40" xfId="0" applyNumberFormat="1" applyFont="1" applyBorder="1" applyAlignment="1">
      <alignment horizontal="right" vertical="center"/>
    </xf>
    <xf numFmtId="41" fontId="44" fillId="0" borderId="60" xfId="0" applyNumberFormat="1" applyFont="1" applyBorder="1" applyAlignment="1">
      <alignment horizontal="center" vertical="center"/>
    </xf>
    <xf numFmtId="41" fontId="44" fillId="0" borderId="35" xfId="0" applyNumberFormat="1" applyFont="1" applyBorder="1" applyAlignment="1">
      <alignment horizontal="right" vertical="center"/>
    </xf>
    <xf numFmtId="41" fontId="40" fillId="0" borderId="35" xfId="0" applyNumberFormat="1" applyFont="1" applyBorder="1" applyAlignment="1">
      <alignment horizontal="right" vertical="center"/>
    </xf>
    <xf numFmtId="182" fontId="44" fillId="0" borderId="84" xfId="0" applyNumberFormat="1" applyFont="1" applyBorder="1" applyAlignment="1">
      <alignment horizontal="center" vertical="center"/>
    </xf>
    <xf numFmtId="4" fontId="44" fillId="0" borderId="16" xfId="95" applyNumberFormat="1" applyFont="1" applyFill="1" applyBorder="1" applyAlignment="1">
      <alignment vertical="center"/>
    </xf>
    <xf numFmtId="0" fontId="44" fillId="0" borderId="55" xfId="0" applyFont="1" applyBorder="1" applyAlignment="1">
      <alignment horizontal="center" vertical="center"/>
    </xf>
    <xf numFmtId="184" fontId="24" fillId="0" borderId="55" xfId="0" applyNumberFormat="1" applyFont="1" applyBorder="1" applyAlignment="1">
      <alignment horizontal="center" vertical="center"/>
    </xf>
    <xf numFmtId="41" fontId="40" fillId="0" borderId="55" xfId="0" applyNumberFormat="1" applyFont="1" applyBorder="1" applyAlignment="1">
      <alignment horizontal="right" vertical="center"/>
    </xf>
    <xf numFmtId="184" fontId="24" fillId="0" borderId="0" xfId="0" applyNumberFormat="1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199" fontId="24" fillId="0" borderId="0" xfId="0" applyNumberFormat="1" applyFont="1" applyBorder="1" applyAlignment="1">
      <alignment horizontal="center" vertical="center"/>
    </xf>
    <xf numFmtId="0" fontId="24" fillId="0" borderId="33" xfId="0" applyFont="1" applyBorder="1" applyAlignment="1">
      <alignment horizontal="center" vertical="center"/>
    </xf>
    <xf numFmtId="3" fontId="44" fillId="0" borderId="35" xfId="95" applyNumberFormat="1" applyFont="1" applyFill="1" applyBorder="1" applyAlignment="1">
      <alignment horizontal="left" vertical="center"/>
    </xf>
    <xf numFmtId="199" fontId="24" fillId="0" borderId="35" xfId="0" applyNumberFormat="1" applyFont="1" applyBorder="1" applyAlignment="1">
      <alignment horizontal="center" vertical="center"/>
    </xf>
    <xf numFmtId="184" fontId="24" fillId="0" borderId="35" xfId="0" applyNumberFormat="1" applyFont="1" applyBorder="1" applyAlignment="1">
      <alignment horizontal="center" vertical="center"/>
    </xf>
    <xf numFmtId="0" fontId="24" fillId="0" borderId="36" xfId="0" applyFont="1" applyBorder="1" applyAlignment="1">
      <alignment horizontal="center" vertical="center"/>
    </xf>
    <xf numFmtId="3" fontId="24" fillId="0" borderId="40" xfId="95" applyNumberFormat="1" applyFont="1" applyFill="1" applyBorder="1" applyAlignment="1">
      <alignment horizontal="left" vertical="center"/>
    </xf>
    <xf numFmtId="200" fontId="44" fillId="0" borderId="40" xfId="95" applyNumberFormat="1" applyFont="1" applyFill="1" applyBorder="1" applyAlignment="1">
      <alignment vertical="center"/>
    </xf>
    <xf numFmtId="41" fontId="44" fillId="0" borderId="40" xfId="0" applyNumberFormat="1" applyFont="1" applyBorder="1" applyAlignment="1">
      <alignment horizontal="center" vertical="center"/>
    </xf>
    <xf numFmtId="41" fontId="40" fillId="0" borderId="21" xfId="0" applyNumberFormat="1" applyFont="1" applyBorder="1" applyAlignment="1">
      <alignment horizontal="right" vertical="center"/>
    </xf>
    <xf numFmtId="183" fontId="24" fillId="0" borderId="80" xfId="0" applyNumberFormat="1" applyFont="1" applyBorder="1" applyAlignment="1">
      <alignment horizontal="center" vertical="center"/>
    </xf>
    <xf numFmtId="183" fontId="24" fillId="0" borderId="5" xfId="0" applyNumberFormat="1" applyFont="1" applyBorder="1" applyAlignment="1">
      <alignment horizontal="center" vertical="center"/>
    </xf>
    <xf numFmtId="183" fontId="24" fillId="0" borderId="19" xfId="0" applyNumberFormat="1" applyFont="1" applyBorder="1" applyAlignment="1">
      <alignment horizontal="center" vertical="center"/>
    </xf>
    <xf numFmtId="183" fontId="28" fillId="0" borderId="80" xfId="0" applyNumberFormat="1" applyFont="1" applyBorder="1" applyAlignment="1">
      <alignment horizontal="left" vertical="center"/>
    </xf>
    <xf numFmtId="0" fontId="24" fillId="0" borderId="0" xfId="0" applyFont="1">
      <alignment vertical="center"/>
    </xf>
    <xf numFmtId="202" fontId="44" fillId="0" borderId="54" xfId="95" applyNumberFormat="1" applyFont="1" applyFill="1" applyBorder="1" applyAlignment="1">
      <alignment vertical="center"/>
    </xf>
    <xf numFmtId="198" fontId="44" fillId="0" borderId="86" xfId="0" applyNumberFormat="1" applyFont="1" applyBorder="1" applyAlignment="1">
      <alignment vertical="center"/>
    </xf>
    <xf numFmtId="0" fontId="50" fillId="0" borderId="7" xfId="37" applyFont="1" applyFill="1" applyBorder="1" applyAlignment="1">
      <alignment vertical="center"/>
    </xf>
    <xf numFmtId="0" fontId="50" fillId="0" borderId="8" xfId="37" applyFont="1" applyFill="1" applyBorder="1" applyAlignment="1">
      <alignment vertical="center"/>
    </xf>
    <xf numFmtId="0" fontId="50" fillId="0" borderId="9" xfId="37" applyFont="1" applyFill="1" applyBorder="1" applyAlignment="1">
      <alignment vertical="center"/>
    </xf>
    <xf numFmtId="0" fontId="50" fillId="0" borderId="0" xfId="37" applyFont="1" applyFill="1" applyAlignment="1">
      <alignment vertical="center"/>
    </xf>
    <xf numFmtId="0" fontId="50" fillId="0" borderId="10" xfId="37" applyFont="1" applyFill="1" applyBorder="1" applyAlignment="1">
      <alignment vertical="center"/>
    </xf>
    <xf numFmtId="0" fontId="50" fillId="0" borderId="0" xfId="37" applyFont="1" applyFill="1" applyBorder="1" applyAlignment="1">
      <alignment vertical="center"/>
    </xf>
    <xf numFmtId="0" fontId="50" fillId="0" borderId="11" xfId="37" applyFont="1" applyFill="1" applyBorder="1" applyAlignment="1">
      <alignment vertical="center"/>
    </xf>
    <xf numFmtId="0" fontId="51" fillId="0" borderId="10" xfId="37" applyFont="1" applyFill="1" applyBorder="1" applyAlignment="1">
      <alignment vertical="center"/>
    </xf>
    <xf numFmtId="0" fontId="51" fillId="0" borderId="0" xfId="37" applyFont="1" applyFill="1" applyBorder="1" applyAlignment="1">
      <alignment vertical="center"/>
    </xf>
    <xf numFmtId="0" fontId="52" fillId="0" borderId="0" xfId="37" applyFont="1" applyFill="1" applyBorder="1" applyAlignment="1">
      <alignment vertical="center"/>
    </xf>
    <xf numFmtId="3" fontId="52" fillId="0" borderId="0" xfId="37" applyNumberFormat="1" applyFont="1" applyFill="1" applyBorder="1" applyAlignment="1">
      <alignment vertical="center"/>
    </xf>
    <xf numFmtId="185" fontId="52" fillId="0" borderId="0" xfId="37" applyNumberFormat="1" applyFont="1" applyFill="1" applyBorder="1" applyAlignment="1">
      <alignment horizontal="center" vertical="center"/>
    </xf>
    <xf numFmtId="0" fontId="52" fillId="0" borderId="11" xfId="37" applyFont="1" applyFill="1" applyBorder="1" applyAlignment="1">
      <alignment vertical="center"/>
    </xf>
    <xf numFmtId="0" fontId="52" fillId="0" borderId="0" xfId="37" applyFont="1" applyFill="1" applyAlignment="1">
      <alignment vertical="center"/>
    </xf>
    <xf numFmtId="0" fontId="53" fillId="0" borderId="0" xfId="37" applyFont="1" applyFill="1" applyBorder="1" applyAlignment="1">
      <alignment horizontal="center" vertical="center"/>
    </xf>
    <xf numFmtId="0" fontId="54" fillId="0" borderId="10" xfId="37" applyFont="1" applyFill="1" applyBorder="1" applyAlignment="1">
      <alignment horizontal="left" vertical="center"/>
    </xf>
    <xf numFmtId="0" fontId="54" fillId="0" borderId="0" xfId="37" applyFont="1" applyFill="1" applyBorder="1" applyAlignment="1">
      <alignment horizontal="left" vertical="center"/>
    </xf>
    <xf numFmtId="0" fontId="54" fillId="0" borderId="0" xfId="37" applyFont="1" applyFill="1" applyBorder="1" applyAlignment="1">
      <alignment vertical="center"/>
    </xf>
    <xf numFmtId="0" fontId="54" fillId="0" borderId="11" xfId="37" applyFont="1" applyFill="1" applyBorder="1" applyAlignment="1">
      <alignment vertical="center"/>
    </xf>
    <xf numFmtId="0" fontId="55" fillId="0" borderId="0" xfId="37" applyFont="1" applyFill="1" applyBorder="1" applyAlignment="1">
      <alignment horizontal="center" vertical="center" shrinkToFit="1"/>
    </xf>
    <xf numFmtId="0" fontId="56" fillId="0" borderId="0" xfId="37" applyFont="1" applyFill="1" applyBorder="1" applyAlignment="1">
      <alignment horizontal="left" vertical="center"/>
    </xf>
    <xf numFmtId="0" fontId="56" fillId="0" borderId="0" xfId="37" applyFont="1" applyFill="1" applyBorder="1" applyAlignment="1">
      <alignment vertical="center"/>
    </xf>
    <xf numFmtId="183" fontId="54" fillId="0" borderId="0" xfId="37" applyNumberFormat="1" applyFont="1" applyFill="1" applyBorder="1" applyAlignment="1">
      <alignment vertical="center"/>
    </xf>
    <xf numFmtId="3" fontId="54" fillId="0" borderId="0" xfId="37" applyNumberFormat="1" applyFont="1" applyFill="1" applyBorder="1" applyAlignment="1">
      <alignment vertical="center"/>
    </xf>
    <xf numFmtId="0" fontId="54" fillId="0" borderId="12" xfId="37" applyFont="1" applyFill="1" applyBorder="1" applyAlignment="1">
      <alignment horizontal="left" vertical="center"/>
    </xf>
    <xf numFmtId="0" fontId="54" fillId="0" borderId="6" xfId="37" applyFont="1" applyFill="1" applyBorder="1" applyAlignment="1">
      <alignment horizontal="left" vertical="center"/>
    </xf>
    <xf numFmtId="0" fontId="56" fillId="0" borderId="6" xfId="37" applyFont="1" applyFill="1" applyBorder="1" applyAlignment="1">
      <alignment horizontal="left" vertical="center"/>
    </xf>
    <xf numFmtId="0" fontId="56" fillId="0" borderId="6" xfId="37" applyFont="1" applyFill="1" applyBorder="1" applyAlignment="1">
      <alignment vertical="center"/>
    </xf>
    <xf numFmtId="183" fontId="54" fillId="0" borderId="6" xfId="37" applyNumberFormat="1" applyFont="1" applyFill="1" applyBorder="1" applyAlignment="1">
      <alignment vertical="center"/>
    </xf>
    <xf numFmtId="3" fontId="54" fillId="0" borderId="6" xfId="37" applyNumberFormat="1" applyFont="1" applyFill="1" applyBorder="1" applyAlignment="1">
      <alignment vertical="center"/>
    </xf>
    <xf numFmtId="3" fontId="57" fillId="0" borderId="6" xfId="37" applyNumberFormat="1" applyFont="1" applyFill="1" applyBorder="1" applyAlignment="1">
      <alignment horizontal="right" vertical="center"/>
    </xf>
    <xf numFmtId="0" fontId="57" fillId="0" borderId="6" xfId="37" applyNumberFormat="1" applyFont="1" applyFill="1" applyBorder="1" applyAlignment="1">
      <alignment horizontal="right" vertical="center"/>
    </xf>
    <xf numFmtId="0" fontId="53" fillId="0" borderId="6" xfId="37" applyNumberFormat="1" applyFont="1" applyFill="1" applyBorder="1" applyAlignment="1">
      <alignment vertical="center"/>
    </xf>
    <xf numFmtId="0" fontId="57" fillId="0" borderId="13" xfId="37" applyNumberFormat="1" applyFont="1" applyFill="1" applyBorder="1" applyAlignment="1">
      <alignment horizontal="right" vertical="center"/>
    </xf>
    <xf numFmtId="0" fontId="57" fillId="0" borderId="0" xfId="37" applyNumberFormat="1" applyFont="1" applyFill="1" applyBorder="1" applyAlignment="1">
      <alignment horizontal="right" vertical="center"/>
    </xf>
    <xf numFmtId="0" fontId="52" fillId="0" borderId="98" xfId="37" applyFont="1" applyFill="1" applyBorder="1" applyAlignment="1">
      <alignment horizontal="center" vertical="center"/>
    </xf>
    <xf numFmtId="0" fontId="52" fillId="0" borderId="14" xfId="37" applyFont="1" applyFill="1" applyBorder="1" applyAlignment="1">
      <alignment horizontal="center" vertical="center"/>
    </xf>
    <xf numFmtId="49" fontId="52" fillId="0" borderId="14" xfId="37" applyNumberFormat="1" applyFont="1" applyFill="1" applyBorder="1" applyAlignment="1">
      <alignment horizontal="center" vertical="center" textRotation="255"/>
    </xf>
    <xf numFmtId="3" fontId="52" fillId="0" borderId="14" xfId="37" applyNumberFormat="1" applyFont="1" applyFill="1" applyBorder="1" applyAlignment="1">
      <alignment horizontal="center" vertical="center"/>
    </xf>
    <xf numFmtId="185" fontId="52" fillId="0" borderId="14" xfId="37" applyNumberFormat="1" applyFont="1" applyFill="1" applyBorder="1" applyAlignment="1">
      <alignment horizontal="center" vertical="center"/>
    </xf>
    <xf numFmtId="185" fontId="54" fillId="0" borderId="14" xfId="37" applyNumberFormat="1" applyFont="1" applyFill="1" applyBorder="1" applyAlignment="1">
      <alignment horizontal="center" vertical="center"/>
    </xf>
    <xf numFmtId="185" fontId="54" fillId="0" borderId="99" xfId="37" applyNumberFormat="1" applyFont="1" applyFill="1" applyBorder="1" applyAlignment="1">
      <alignment horizontal="center" vertical="center"/>
    </xf>
    <xf numFmtId="186" fontId="58" fillId="0" borderId="10" xfId="37" applyNumberFormat="1" applyFont="1" applyFill="1" applyBorder="1" applyAlignment="1">
      <alignment vertical="center"/>
    </xf>
    <xf numFmtId="186" fontId="58" fillId="0" borderId="0" xfId="37" applyNumberFormat="1" applyFont="1" applyFill="1" applyBorder="1" applyAlignment="1">
      <alignment vertical="center"/>
    </xf>
    <xf numFmtId="3" fontId="58" fillId="0" borderId="0" xfId="37" applyNumberFormat="1" applyFont="1" applyFill="1" applyBorder="1" applyAlignment="1">
      <alignment vertical="center"/>
    </xf>
    <xf numFmtId="185" fontId="58" fillId="0" borderId="0" xfId="37" applyNumberFormat="1" applyFont="1" applyFill="1" applyBorder="1" applyAlignment="1">
      <alignment horizontal="center" vertical="center"/>
    </xf>
    <xf numFmtId="0" fontId="58" fillId="0" borderId="0" xfId="37" applyFont="1" applyFill="1" applyBorder="1" applyAlignment="1">
      <alignment vertical="center"/>
    </xf>
    <xf numFmtId="0" fontId="58" fillId="0" borderId="11" xfId="37" applyFont="1" applyFill="1" applyBorder="1" applyAlignment="1">
      <alignment vertical="center"/>
    </xf>
    <xf numFmtId="0" fontId="59" fillId="0" borderId="0" xfId="37" quotePrefix="1" applyFont="1" applyFill="1" applyBorder="1" applyAlignment="1">
      <alignment horizontal="left" vertical="center"/>
    </xf>
    <xf numFmtId="0" fontId="60" fillId="0" borderId="10" xfId="37" applyFont="1" applyFill="1" applyBorder="1" applyAlignment="1">
      <alignment horizontal="left" vertical="center"/>
    </xf>
    <xf numFmtId="0" fontId="61" fillId="0" borderId="0" xfId="37" applyFont="1" applyFill="1" applyBorder="1" applyAlignment="1">
      <alignment horizontal="left" vertical="center"/>
    </xf>
    <xf numFmtId="0" fontId="60" fillId="0" borderId="11" xfId="37" applyFont="1" applyFill="1" applyBorder="1" applyAlignment="1">
      <alignment vertical="center"/>
    </xf>
    <xf numFmtId="0" fontId="60" fillId="0" borderId="0" xfId="37" applyFont="1" applyFill="1" applyBorder="1" applyAlignment="1">
      <alignment horizontal="left" vertical="center"/>
    </xf>
    <xf numFmtId="0" fontId="60" fillId="0" borderId="0" xfId="37" applyFont="1" applyFill="1" applyBorder="1" applyAlignment="1">
      <alignment vertical="center"/>
    </xf>
    <xf numFmtId="0" fontId="62" fillId="0" borderId="10" xfId="37" applyFont="1" applyFill="1" applyBorder="1" applyAlignment="1">
      <alignment horizontal="left" vertical="center"/>
    </xf>
    <xf numFmtId="0" fontId="63" fillId="0" borderId="0" xfId="37" applyFont="1" applyFill="1" applyBorder="1" applyAlignment="1">
      <alignment horizontal="right" vertical="center"/>
    </xf>
    <xf numFmtId="0" fontId="63" fillId="0" borderId="0" xfId="37" applyFont="1" applyFill="1" applyBorder="1" applyAlignment="1">
      <alignment horizontal="center" vertical="center"/>
    </xf>
    <xf numFmtId="0" fontId="62" fillId="0" borderId="0" xfId="37" applyFont="1" applyFill="1" applyBorder="1" applyAlignment="1">
      <alignment vertical="center"/>
    </xf>
    <xf numFmtId="0" fontId="63" fillId="0" borderId="0" xfId="37" applyNumberFormat="1" applyFont="1" applyFill="1" applyBorder="1" applyAlignment="1" applyProtection="1">
      <alignment horizontal="left" vertical="center"/>
      <protection locked="0"/>
    </xf>
    <xf numFmtId="0" fontId="62" fillId="0" borderId="11" xfId="37" applyFont="1" applyFill="1" applyBorder="1" applyAlignment="1">
      <alignment vertical="center"/>
    </xf>
    <xf numFmtId="0" fontId="62" fillId="0" borderId="0" xfId="37" applyFont="1" applyFill="1" applyBorder="1" applyAlignment="1">
      <alignment horizontal="right" vertical="center"/>
    </xf>
    <xf numFmtId="0" fontId="62" fillId="0" borderId="0" xfId="37" applyFont="1" applyFill="1" applyBorder="1" applyAlignment="1">
      <alignment horizontal="center" vertical="center"/>
    </xf>
    <xf numFmtId="0" fontId="64" fillId="0" borderId="0" xfId="37" applyFont="1" applyFill="1" applyBorder="1" applyAlignment="1">
      <alignment vertical="center"/>
    </xf>
    <xf numFmtId="0" fontId="65" fillId="0" borderId="0" xfId="37" applyFont="1" applyFill="1" applyBorder="1" applyAlignment="1">
      <alignment vertical="center"/>
    </xf>
    <xf numFmtId="0" fontId="62" fillId="0" borderId="0" xfId="37" applyNumberFormat="1" applyFont="1" applyFill="1" applyBorder="1" applyAlignment="1" applyProtection="1">
      <alignment horizontal="left" vertical="center"/>
      <protection locked="0"/>
    </xf>
    <xf numFmtId="0" fontId="64" fillId="0" borderId="10" xfId="37" applyFont="1" applyFill="1" applyBorder="1" applyAlignment="1">
      <alignment horizontal="left" vertical="center"/>
    </xf>
    <xf numFmtId="0" fontId="64" fillId="0" borderId="0" xfId="37" applyFont="1" applyFill="1" applyBorder="1" applyAlignment="1">
      <alignment horizontal="right" vertical="center"/>
    </xf>
    <xf numFmtId="0" fontId="64" fillId="0" borderId="0" xfId="37" applyFont="1" applyFill="1" applyBorder="1" applyAlignment="1">
      <alignment horizontal="center" vertical="center"/>
    </xf>
    <xf numFmtId="0" fontId="64" fillId="0" borderId="11" xfId="37" applyFont="1" applyFill="1" applyBorder="1" applyAlignment="1">
      <alignment vertical="center"/>
    </xf>
    <xf numFmtId="0" fontId="64" fillId="0" borderId="0" xfId="37" applyFont="1" applyFill="1" applyBorder="1" applyAlignment="1">
      <alignment horizontal="left" vertical="center"/>
    </xf>
    <xf numFmtId="0" fontId="64" fillId="0" borderId="0" xfId="37" quotePrefix="1" applyFont="1" applyFill="1" applyBorder="1" applyAlignment="1">
      <alignment horizontal="left" vertical="center"/>
    </xf>
    <xf numFmtId="0" fontId="66" fillId="0" borderId="10" xfId="37" applyFont="1" applyFill="1" applyBorder="1" applyAlignment="1">
      <alignment horizontal="left" vertical="center"/>
    </xf>
    <xf numFmtId="0" fontId="66" fillId="0" borderId="0" xfId="37" applyFont="1" applyFill="1" applyBorder="1" applyAlignment="1">
      <alignment horizontal="left" vertical="center"/>
    </xf>
    <xf numFmtId="0" fontId="66" fillId="0" borderId="0" xfId="37" quotePrefix="1" applyFont="1" applyFill="1" applyBorder="1" applyAlignment="1">
      <alignment horizontal="left" vertical="center"/>
    </xf>
    <xf numFmtId="0" fontId="66" fillId="0" borderId="0" xfId="37" applyFont="1" applyFill="1" applyBorder="1" applyAlignment="1">
      <alignment vertical="center"/>
    </xf>
    <xf numFmtId="0" fontId="66" fillId="0" borderId="11" xfId="37" applyFont="1" applyFill="1" applyBorder="1" applyAlignment="1">
      <alignment vertical="center"/>
    </xf>
    <xf numFmtId="0" fontId="54" fillId="0" borderId="0" xfId="37" quotePrefix="1" applyFont="1" applyFill="1" applyBorder="1" applyAlignment="1">
      <alignment horizontal="left" vertical="center"/>
    </xf>
    <xf numFmtId="0" fontId="63" fillId="0" borderId="0" xfId="37" applyFont="1" applyFill="1" applyBorder="1" applyAlignment="1">
      <alignment horizontal="left" vertical="center"/>
    </xf>
    <xf numFmtId="0" fontId="63" fillId="0" borderId="0" xfId="37" applyFont="1" applyFill="1" applyBorder="1" applyAlignment="1">
      <alignment vertical="center"/>
    </xf>
    <xf numFmtId="0" fontId="63" fillId="0" borderId="11" xfId="37" applyFont="1" applyFill="1" applyBorder="1" applyAlignment="1">
      <alignment vertical="center"/>
    </xf>
    <xf numFmtId="0" fontId="67" fillId="0" borderId="10" xfId="37" applyFont="1" applyFill="1" applyBorder="1" applyAlignment="1">
      <alignment horizontal="left" vertical="center"/>
    </xf>
    <xf numFmtId="0" fontId="67" fillId="0" borderId="0" xfId="37" applyFont="1" applyFill="1" applyBorder="1" applyAlignment="1">
      <alignment horizontal="left" vertical="center"/>
    </xf>
    <xf numFmtId="0" fontId="53" fillId="0" borderId="0" xfId="37" applyNumberFormat="1" applyFont="1" applyFill="1" applyBorder="1" applyAlignment="1">
      <alignment vertical="center"/>
    </xf>
    <xf numFmtId="0" fontId="61" fillId="0" borderId="11" xfId="37" applyNumberFormat="1" applyFont="1" applyFill="1" applyBorder="1" applyAlignment="1">
      <alignment horizontal="left" vertical="center"/>
    </xf>
    <xf numFmtId="0" fontId="61" fillId="0" borderId="0" xfId="37" applyNumberFormat="1" applyFont="1" applyFill="1" applyBorder="1" applyAlignment="1">
      <alignment horizontal="left" vertical="center"/>
    </xf>
    <xf numFmtId="0" fontId="67" fillId="0" borderId="0" xfId="37" applyFont="1" applyFill="1" applyBorder="1" applyAlignment="1">
      <alignment vertical="center"/>
    </xf>
    <xf numFmtId="0" fontId="68" fillId="0" borderId="0" xfId="37" applyFont="1" applyFill="1" applyBorder="1" applyAlignment="1">
      <alignment vertical="center"/>
    </xf>
    <xf numFmtId="0" fontId="68" fillId="0" borderId="0" xfId="37" applyNumberFormat="1" applyFont="1" applyFill="1" applyBorder="1" applyAlignment="1" applyProtection="1">
      <alignment horizontal="left" vertical="center"/>
      <protection locked="0"/>
    </xf>
    <xf numFmtId="187" fontId="68" fillId="0" borderId="0" xfId="37" applyNumberFormat="1" applyFont="1" applyFill="1" applyBorder="1" applyAlignment="1" applyProtection="1">
      <alignment horizontal="left" vertical="center"/>
      <protection locked="0"/>
    </xf>
    <xf numFmtId="3" fontId="61" fillId="0" borderId="0" xfId="37" applyNumberFormat="1" applyFont="1" applyFill="1" applyBorder="1" applyAlignment="1">
      <alignment horizontal="right" vertical="center"/>
    </xf>
    <xf numFmtId="0" fontId="50" fillId="0" borderId="12" xfId="37" applyFont="1" applyFill="1" applyBorder="1" applyAlignment="1">
      <alignment horizontal="center" vertical="center"/>
    </xf>
    <xf numFmtId="0" fontId="50" fillId="0" borderId="6" xfId="37" applyFont="1" applyFill="1" applyBorder="1" applyAlignment="1">
      <alignment horizontal="center" vertical="center"/>
    </xf>
    <xf numFmtId="0" fontId="50" fillId="0" borderId="13" xfId="37" applyFont="1" applyFill="1" applyBorder="1" applyAlignment="1">
      <alignment horizontal="center" vertical="center"/>
    </xf>
    <xf numFmtId="0" fontId="50" fillId="0" borderId="0" xfId="37" applyFont="1" applyFill="1" applyAlignment="1">
      <alignment horizontal="center" vertical="center"/>
    </xf>
    <xf numFmtId="181" fontId="69" fillId="0" borderId="0" xfId="37" applyNumberFormat="1" applyFont="1" applyFill="1" applyAlignment="1">
      <alignment horizontal="center" vertical="center"/>
    </xf>
    <xf numFmtId="0" fontId="69" fillId="0" borderId="0" xfId="37" applyFont="1" applyFill="1" applyAlignment="1">
      <alignment horizontal="center" vertical="center"/>
    </xf>
    <xf numFmtId="0" fontId="50" fillId="0" borderId="0" xfId="0" applyFont="1" applyAlignment="1"/>
    <xf numFmtId="0" fontId="37" fillId="0" borderId="10" xfId="96" applyFont="1" applyBorder="1" applyAlignment="1">
      <alignment horizontal="center" vertical="center"/>
    </xf>
    <xf numFmtId="0" fontId="37" fillId="0" borderId="0" xfId="96" applyFont="1" applyBorder="1" applyAlignment="1">
      <alignment horizontal="center" vertical="center"/>
    </xf>
    <xf numFmtId="0" fontId="37" fillId="0" borderId="0" xfId="96" applyFont="1" applyBorder="1" applyAlignment="1">
      <alignment vertical="center"/>
    </xf>
    <xf numFmtId="0" fontId="37" fillId="0" borderId="11" xfId="96" applyFont="1" applyBorder="1" applyAlignment="1">
      <alignment horizontal="center" vertical="center"/>
    </xf>
    <xf numFmtId="0" fontId="50" fillId="0" borderId="10" xfId="0" applyFont="1" applyBorder="1" applyAlignment="1"/>
    <xf numFmtId="0" fontId="50" fillId="0" borderId="0" xfId="0" applyFont="1" applyBorder="1" applyAlignment="1"/>
    <xf numFmtId="0" fontId="50" fillId="0" borderId="11" xfId="0" applyFont="1" applyBorder="1" applyAlignment="1"/>
    <xf numFmtId="0" fontId="37" fillId="0" borderId="6" xfId="96" applyFont="1" applyBorder="1" applyAlignment="1">
      <alignment vertical="center"/>
    </xf>
    <xf numFmtId="0" fontId="50" fillId="0" borderId="12" xfId="0" applyFont="1" applyBorder="1" applyAlignment="1"/>
    <xf numFmtId="0" fontId="50" fillId="0" borderId="6" xfId="0" applyFont="1" applyBorder="1" applyAlignment="1"/>
    <xf numFmtId="0" fontId="50" fillId="0" borderId="13" xfId="0" applyFont="1" applyBorder="1" applyAlignment="1"/>
    <xf numFmtId="0" fontId="50" fillId="0" borderId="0" xfId="0" applyFont="1" applyAlignment="1">
      <alignment vertical="center"/>
    </xf>
    <xf numFmtId="0" fontId="71" fillId="0" borderId="0" xfId="0" applyFont="1" applyFill="1" applyBorder="1" applyAlignment="1">
      <alignment horizontal="center" vertical="center"/>
    </xf>
    <xf numFmtId="0" fontId="52" fillId="0" borderId="0" xfId="0" applyFont="1" applyAlignment="1">
      <alignment vertical="center"/>
    </xf>
    <xf numFmtId="0" fontId="54" fillId="0" borderId="0" xfId="0" applyFont="1" applyFill="1" applyBorder="1" applyAlignment="1">
      <alignment vertical="center"/>
    </xf>
    <xf numFmtId="0" fontId="54" fillId="0" borderId="0" xfId="0" quotePrefix="1" applyFont="1" applyFill="1" applyBorder="1" applyAlignment="1">
      <alignment vertical="center"/>
    </xf>
    <xf numFmtId="0" fontId="54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left" vertical="center"/>
    </xf>
    <xf numFmtId="0" fontId="54" fillId="0" borderId="0" xfId="0" applyFont="1" applyFill="1" applyBorder="1" applyAlignment="1">
      <alignment vertical="center" shrinkToFit="1"/>
    </xf>
    <xf numFmtId="0" fontId="54" fillId="0" borderId="0" xfId="0" applyFont="1" applyAlignment="1">
      <alignment vertical="center"/>
    </xf>
    <xf numFmtId="0" fontId="54" fillId="0" borderId="0" xfId="0" applyFont="1" applyFill="1" applyBorder="1" applyAlignment="1">
      <alignment horizontal="distributed" vertical="center"/>
    </xf>
    <xf numFmtId="0" fontId="52" fillId="0" borderId="0" xfId="0" applyFont="1" applyFill="1" applyBorder="1" applyAlignment="1">
      <alignment vertical="center"/>
    </xf>
    <xf numFmtId="0" fontId="52" fillId="0" borderId="0" xfId="0" quotePrefix="1" applyFont="1" applyFill="1" applyBorder="1" applyAlignment="1">
      <alignment vertical="center"/>
    </xf>
    <xf numFmtId="0" fontId="52" fillId="0" borderId="0" xfId="0" applyFont="1" applyFill="1" applyBorder="1" applyAlignment="1">
      <alignment horizontal="left" vertical="center"/>
    </xf>
    <xf numFmtId="0" fontId="52" fillId="0" borderId="0" xfId="0" applyFont="1" applyFill="1" applyBorder="1" applyAlignment="1">
      <alignment horizontal="distributed" vertical="center"/>
    </xf>
    <xf numFmtId="0" fontId="52" fillId="0" borderId="0" xfId="0" applyFont="1" applyFill="1" applyBorder="1" applyAlignment="1">
      <alignment horizontal="center" vertical="center"/>
    </xf>
    <xf numFmtId="0" fontId="54" fillId="0" borderId="0" xfId="0" applyFont="1" applyBorder="1" applyAlignment="1">
      <alignment vertical="center"/>
    </xf>
    <xf numFmtId="0" fontId="52" fillId="0" borderId="0" xfId="0" applyFont="1" applyBorder="1" applyAlignment="1">
      <alignment vertical="center"/>
    </xf>
    <xf numFmtId="0" fontId="52" fillId="0" borderId="0" xfId="0" applyFont="1" applyFill="1" applyBorder="1" applyAlignment="1">
      <alignment horizontal="left" vertical="center" shrinkToFit="1"/>
    </xf>
    <xf numFmtId="0" fontId="52" fillId="0" borderId="103" xfId="0" applyFont="1" applyFill="1" applyBorder="1" applyAlignment="1">
      <alignment vertical="center" shrinkToFit="1"/>
    </xf>
    <xf numFmtId="0" fontId="52" fillId="0" borderId="104" xfId="0" applyFont="1" applyFill="1" applyBorder="1" applyAlignment="1">
      <alignment vertical="center" shrinkToFit="1"/>
    </xf>
    <xf numFmtId="0" fontId="52" fillId="0" borderId="105" xfId="0" applyFont="1" applyFill="1" applyBorder="1" applyAlignment="1">
      <alignment vertical="center" shrinkToFit="1"/>
    </xf>
    <xf numFmtId="0" fontId="52" fillId="0" borderId="28" xfId="0" applyFont="1" applyFill="1" applyBorder="1" applyAlignment="1">
      <alignment vertical="center" shrinkToFit="1"/>
    </xf>
    <xf numFmtId="0" fontId="52" fillId="0" borderId="14" xfId="0" applyFont="1" applyFill="1" applyBorder="1" applyAlignment="1">
      <alignment vertical="center" shrinkToFit="1"/>
    </xf>
    <xf numFmtId="0" fontId="52" fillId="0" borderId="31" xfId="0" applyFont="1" applyFill="1" applyBorder="1" applyAlignment="1">
      <alignment vertical="center" shrinkToFit="1"/>
    </xf>
    <xf numFmtId="0" fontId="52" fillId="0" borderId="24" xfId="0" applyFont="1" applyFill="1" applyBorder="1" applyAlignment="1">
      <alignment vertical="center" shrinkToFit="1"/>
    </xf>
    <xf numFmtId="0" fontId="52" fillId="0" borderId="16" xfId="0" applyFont="1" applyFill="1" applyBorder="1" applyAlignment="1">
      <alignment vertical="center" shrinkToFit="1"/>
    </xf>
    <xf numFmtId="0" fontId="52" fillId="0" borderId="2" xfId="0" applyFont="1" applyFill="1" applyBorder="1" applyAlignment="1">
      <alignment vertical="center" shrinkToFit="1"/>
    </xf>
    <xf numFmtId="0" fontId="52" fillId="0" borderId="32" xfId="0" applyFont="1" applyFill="1" applyBorder="1" applyAlignment="1">
      <alignment vertical="center" shrinkToFit="1"/>
    </xf>
    <xf numFmtId="0" fontId="52" fillId="0" borderId="0" xfId="0" applyFont="1" applyFill="1" applyBorder="1" applyAlignment="1">
      <alignment vertical="center" shrinkToFit="1"/>
    </xf>
    <xf numFmtId="0" fontId="52" fillId="0" borderId="33" xfId="0" applyFont="1" applyFill="1" applyBorder="1" applyAlignment="1">
      <alignment vertical="center" shrinkToFit="1"/>
    </xf>
    <xf numFmtId="0" fontId="52" fillId="0" borderId="106" xfId="0" applyFont="1" applyFill="1" applyBorder="1" applyAlignment="1">
      <alignment vertical="center" shrinkToFit="1"/>
    </xf>
    <xf numFmtId="0" fontId="52" fillId="0" borderId="107" xfId="0" applyFont="1" applyFill="1" applyBorder="1" applyAlignment="1">
      <alignment vertical="center" shrinkToFit="1"/>
    </xf>
    <xf numFmtId="0" fontId="52" fillId="0" borderId="108" xfId="0" applyFont="1" applyFill="1" applyBorder="1" applyAlignment="1">
      <alignment vertical="center" shrinkToFit="1"/>
    </xf>
    <xf numFmtId="0" fontId="52" fillId="0" borderId="102" xfId="0" applyFont="1" applyFill="1" applyBorder="1" applyAlignment="1">
      <alignment vertical="center" shrinkToFit="1"/>
    </xf>
    <xf numFmtId="0" fontId="52" fillId="0" borderId="6" xfId="0" applyFont="1" applyFill="1" applyBorder="1" applyAlignment="1">
      <alignment vertical="center" shrinkToFit="1"/>
    </xf>
    <xf numFmtId="0" fontId="52" fillId="0" borderId="100" xfId="0" applyFont="1" applyFill="1" applyBorder="1" applyAlignment="1">
      <alignment vertical="center" shrinkToFit="1"/>
    </xf>
    <xf numFmtId="0" fontId="72" fillId="0" borderId="0" xfId="0" applyFont="1" applyAlignment="1">
      <alignment vertical="center"/>
    </xf>
    <xf numFmtId="184" fontId="72" fillId="0" borderId="0" xfId="0" applyNumberFormat="1" applyFont="1" applyAlignment="1">
      <alignment vertical="center"/>
    </xf>
    <xf numFmtId="184" fontId="50" fillId="0" borderId="0" xfId="0" applyNumberFormat="1" applyFont="1" applyAlignment="1">
      <alignment vertical="center"/>
    </xf>
    <xf numFmtId="3" fontId="73" fillId="4" borderId="52" xfId="0" applyNumberFormat="1" applyFont="1" applyFill="1" applyBorder="1" applyAlignment="1">
      <alignment horizontal="center" vertical="center"/>
    </xf>
    <xf numFmtId="0" fontId="73" fillId="4" borderId="52" xfId="0" applyNumberFormat="1" applyFont="1" applyFill="1" applyBorder="1" applyAlignment="1">
      <alignment horizontal="center" vertical="center"/>
    </xf>
    <xf numFmtId="3" fontId="73" fillId="4" borderId="53" xfId="0" applyNumberFormat="1" applyFont="1" applyFill="1" applyBorder="1" applyAlignment="1">
      <alignment horizontal="center" vertical="center"/>
    </xf>
    <xf numFmtId="3" fontId="73" fillId="0" borderId="14" xfId="0" applyNumberFormat="1" applyFont="1" applyBorder="1" applyAlignment="1">
      <alignment horizontal="center" vertical="center" wrapText="1"/>
    </xf>
    <xf numFmtId="3" fontId="73" fillId="0" borderId="14" xfId="0" applyNumberFormat="1" applyFont="1" applyBorder="1" applyAlignment="1">
      <alignment horizontal="distributed" vertical="center" shrinkToFit="1"/>
    </xf>
    <xf numFmtId="3" fontId="73" fillId="0" borderId="14" xfId="0" applyNumberFormat="1" applyFont="1" applyBorder="1" applyAlignment="1">
      <alignment horizontal="left" vertical="center"/>
    </xf>
    <xf numFmtId="3" fontId="73" fillId="0" borderId="113" xfId="0" applyNumberFormat="1" applyFont="1" applyBorder="1" applyAlignment="1">
      <alignment horizontal="center" vertical="center"/>
    </xf>
    <xf numFmtId="41" fontId="73" fillId="0" borderId="113" xfId="94" applyFont="1" applyBorder="1" applyAlignment="1">
      <alignment vertical="center" shrinkToFit="1"/>
    </xf>
    <xf numFmtId="0" fontId="73" fillId="0" borderId="113" xfId="0" applyNumberFormat="1" applyFont="1" applyBorder="1" applyAlignment="1">
      <alignment horizontal="right" vertical="center" shrinkToFit="1"/>
    </xf>
    <xf numFmtId="3" fontId="73" fillId="0" borderId="114" xfId="0" applyNumberFormat="1" applyFont="1" applyBorder="1" applyAlignment="1">
      <alignment horizontal="left" vertical="center"/>
    </xf>
    <xf numFmtId="3" fontId="73" fillId="0" borderId="0" xfId="0" applyNumberFormat="1" applyFont="1" applyBorder="1" applyAlignment="1">
      <alignment horizontal="center" vertical="center"/>
    </xf>
    <xf numFmtId="3" fontId="73" fillId="0" borderId="0" xfId="0" applyNumberFormat="1" applyFont="1" applyBorder="1" applyAlignment="1">
      <alignment horizontal="distributed" vertical="center" shrinkToFit="1"/>
    </xf>
    <xf numFmtId="3" fontId="73" fillId="0" borderId="0" xfId="0" applyNumberFormat="1" applyFont="1" applyBorder="1" applyAlignment="1">
      <alignment horizontal="left" vertical="center"/>
    </xf>
    <xf numFmtId="3" fontId="73" fillId="0" borderId="29" xfId="0" applyNumberFormat="1" applyFont="1" applyBorder="1" applyAlignment="1">
      <alignment horizontal="center" vertical="center"/>
    </xf>
    <xf numFmtId="41" fontId="73" fillId="0" borderId="29" xfId="94" applyFont="1" applyBorder="1" applyAlignment="1">
      <alignment horizontal="right" vertical="center" shrinkToFit="1"/>
    </xf>
    <xf numFmtId="0" fontId="73" fillId="0" borderId="29" xfId="0" applyNumberFormat="1" applyFont="1" applyBorder="1" applyAlignment="1">
      <alignment horizontal="right" vertical="center" shrinkToFit="1"/>
    </xf>
    <xf numFmtId="3" fontId="73" fillId="0" borderId="97" xfId="0" applyNumberFormat="1" applyFont="1" applyBorder="1" applyAlignment="1">
      <alignment horizontal="left" vertical="center"/>
    </xf>
    <xf numFmtId="41" fontId="73" fillId="0" borderId="29" xfId="94" applyFont="1" applyBorder="1" applyAlignment="1">
      <alignment vertical="center" shrinkToFit="1"/>
    </xf>
    <xf numFmtId="3" fontId="73" fillId="0" borderId="18" xfId="0" applyNumberFormat="1" applyFont="1" applyBorder="1" applyAlignment="1">
      <alignment horizontal="center" vertical="center"/>
    </xf>
    <xf numFmtId="3" fontId="73" fillId="0" borderId="5" xfId="0" applyNumberFormat="1" applyFont="1" applyBorder="1" applyAlignment="1">
      <alignment horizontal="distributed" vertical="center" shrinkToFit="1"/>
    </xf>
    <xf numFmtId="3" fontId="73" fillId="0" borderId="5" xfId="0" applyNumberFormat="1" applyFont="1" applyBorder="1" applyAlignment="1">
      <alignment horizontal="left" vertical="center"/>
    </xf>
    <xf numFmtId="3" fontId="73" fillId="0" borderId="1" xfId="0" applyNumberFormat="1" applyFont="1" applyBorder="1" applyAlignment="1">
      <alignment horizontal="center" vertical="center"/>
    </xf>
    <xf numFmtId="41" fontId="73" fillId="0" borderId="1" xfId="94" applyFont="1" applyBorder="1" applyAlignment="1">
      <alignment vertical="center" shrinkToFit="1"/>
    </xf>
    <xf numFmtId="0" fontId="73" fillId="0" borderId="1" xfId="0" applyNumberFormat="1" applyFont="1" applyBorder="1" applyAlignment="1">
      <alignment horizontal="right" vertical="center" shrinkToFit="1"/>
    </xf>
    <xf numFmtId="3" fontId="73" fillId="0" borderId="44" xfId="0" applyNumberFormat="1" applyFont="1" applyBorder="1" applyAlignment="1">
      <alignment horizontal="left" vertical="center"/>
    </xf>
    <xf numFmtId="3" fontId="73" fillId="0" borderId="0" xfId="0" applyNumberFormat="1" applyFont="1" applyBorder="1" applyAlignment="1">
      <alignment horizontal="center" vertical="center" wrapText="1"/>
    </xf>
    <xf numFmtId="182" fontId="73" fillId="0" borderId="29" xfId="97" applyNumberFormat="1" applyFont="1" applyBorder="1" applyAlignment="1">
      <alignment horizontal="right" vertical="center" shrinkToFit="1"/>
    </xf>
    <xf numFmtId="10" fontId="73" fillId="0" borderId="29" xfId="0" applyNumberFormat="1" applyFont="1" applyBorder="1" applyAlignment="1">
      <alignment horizontal="right" vertical="center" shrinkToFit="1"/>
    </xf>
    <xf numFmtId="10" fontId="73" fillId="0" borderId="29" xfId="97" applyNumberFormat="1" applyFont="1" applyBorder="1" applyAlignment="1">
      <alignment horizontal="right" vertical="center" shrinkToFit="1"/>
    </xf>
    <xf numFmtId="3" fontId="73" fillId="0" borderId="5" xfId="0" applyNumberFormat="1" applyFont="1" applyBorder="1" applyAlignment="1">
      <alignment horizontal="center" vertical="center"/>
    </xf>
    <xf numFmtId="3" fontId="73" fillId="0" borderId="110" xfId="0" applyNumberFormat="1" applyFont="1" applyBorder="1" applyAlignment="1">
      <alignment horizontal="left" vertical="center"/>
    </xf>
    <xf numFmtId="182" fontId="73" fillId="0" borderId="1" xfId="97" applyNumberFormat="1" applyFont="1" applyBorder="1" applyAlignment="1">
      <alignment horizontal="right" vertical="center" shrinkToFit="1"/>
    </xf>
    <xf numFmtId="203" fontId="73" fillId="0" borderId="1" xfId="94" applyNumberFormat="1" applyFont="1" applyBorder="1" applyAlignment="1">
      <alignment vertical="center" shrinkToFit="1"/>
    </xf>
    <xf numFmtId="3" fontId="73" fillId="0" borderId="5" xfId="0" applyNumberFormat="1" applyFont="1" applyBorder="1" applyAlignment="1">
      <alignment horizontal="left" vertical="center" shrinkToFit="1"/>
    </xf>
    <xf numFmtId="3" fontId="73" fillId="0" borderId="111" xfId="0" applyNumberFormat="1" applyFont="1" applyBorder="1" applyAlignment="1">
      <alignment horizontal="left" vertical="center"/>
    </xf>
    <xf numFmtId="3" fontId="73" fillId="0" borderId="112" xfId="0" applyNumberFormat="1" applyFont="1" applyBorder="1" applyAlignment="1">
      <alignment horizontal="left" vertical="center"/>
    </xf>
    <xf numFmtId="3" fontId="73" fillId="0" borderId="112" xfId="0" applyNumberFormat="1" applyFont="1" applyBorder="1" applyAlignment="1">
      <alignment horizontal="distributed" vertical="center" shrinkToFit="1"/>
    </xf>
    <xf numFmtId="3" fontId="73" fillId="0" borderId="46" xfId="0" applyNumberFormat="1" applyFont="1" applyBorder="1" applyAlignment="1">
      <alignment horizontal="center" vertical="center"/>
    </xf>
    <xf numFmtId="41" fontId="73" fillId="0" borderId="46" xfId="94" applyFont="1" applyBorder="1" applyAlignment="1">
      <alignment vertical="center" shrinkToFit="1"/>
    </xf>
    <xf numFmtId="0" fontId="73" fillId="0" borderId="46" xfId="0" applyNumberFormat="1" applyFont="1" applyBorder="1" applyAlignment="1">
      <alignment horizontal="right" vertical="center" shrinkToFit="1"/>
    </xf>
    <xf numFmtId="3" fontId="73" fillId="0" borderId="47" xfId="0" applyNumberFormat="1" applyFont="1" applyBorder="1" applyAlignment="1">
      <alignment horizontal="left" vertical="center"/>
    </xf>
    <xf numFmtId="0" fontId="50" fillId="0" borderId="0" xfId="0" applyFont="1">
      <alignment vertical="center"/>
    </xf>
    <xf numFmtId="3" fontId="74" fillId="4" borderId="51" xfId="0" applyNumberFormat="1" applyFont="1" applyFill="1" applyBorder="1" applyAlignment="1">
      <alignment horizontal="center" vertical="center" shrinkToFit="1"/>
    </xf>
    <xf numFmtId="3" fontId="74" fillId="4" borderId="52" xfId="0" applyNumberFormat="1" applyFont="1" applyFill="1" applyBorder="1" applyAlignment="1">
      <alignment horizontal="center" vertical="center" shrinkToFit="1"/>
    </xf>
    <xf numFmtId="3" fontId="74" fillId="4" borderId="53" xfId="0" applyNumberFormat="1" applyFont="1" applyFill="1" applyBorder="1" applyAlignment="1">
      <alignment horizontal="center" vertical="center" shrinkToFit="1"/>
    </xf>
    <xf numFmtId="3" fontId="74" fillId="0" borderId="43" xfId="0" applyNumberFormat="1" applyFont="1" applyBorder="1" applyAlignment="1">
      <alignment horizontal="center" vertical="center" shrinkToFit="1"/>
    </xf>
    <xf numFmtId="3" fontId="74" fillId="0" borderId="1" xfId="0" applyNumberFormat="1" applyFont="1" applyBorder="1" applyAlignment="1">
      <alignment horizontal="left" vertical="center" shrinkToFit="1"/>
    </xf>
    <xf numFmtId="206" fontId="74" fillId="0" borderId="1" xfId="0" applyNumberFormat="1" applyFont="1" applyBorder="1" applyAlignment="1">
      <alignment horizontal="center" vertical="center" shrinkToFit="1"/>
    </xf>
    <xf numFmtId="3" fontId="74" fillId="0" borderId="1" xfId="0" applyNumberFormat="1" applyFont="1" applyBorder="1" applyAlignment="1">
      <alignment horizontal="center" vertical="center" shrinkToFit="1"/>
    </xf>
    <xf numFmtId="41" fontId="74" fillId="0" borderId="1" xfId="94" applyFont="1" applyBorder="1" applyAlignment="1">
      <alignment horizontal="right" vertical="center" shrinkToFit="1"/>
    </xf>
    <xf numFmtId="3" fontId="74" fillId="0" borderId="44" xfId="0" applyNumberFormat="1" applyFont="1" applyBorder="1" applyAlignment="1">
      <alignment horizontal="left" vertical="center" shrinkToFit="1"/>
    </xf>
    <xf numFmtId="3" fontId="74" fillId="0" borderId="43" xfId="0" applyNumberFormat="1" applyFont="1" applyBorder="1" applyAlignment="1">
      <alignment horizontal="left" vertical="center" shrinkToFit="1"/>
    </xf>
    <xf numFmtId="204" fontId="74" fillId="0" borderId="1" xfId="0" applyNumberFormat="1" applyFont="1" applyBorder="1" applyAlignment="1">
      <alignment horizontal="center" vertical="center" shrinkToFit="1"/>
    </xf>
    <xf numFmtId="41" fontId="74" fillId="0" borderId="1" xfId="94" applyFont="1" applyBorder="1" applyAlignment="1">
      <alignment vertical="center" shrinkToFit="1"/>
    </xf>
    <xf numFmtId="205" fontId="74" fillId="0" borderId="1" xfId="0" applyNumberFormat="1" applyFont="1" applyBorder="1" applyAlignment="1">
      <alignment horizontal="center" vertical="center" shrinkToFit="1"/>
    </xf>
    <xf numFmtId="183" fontId="74" fillId="0" borderId="1" xfId="0" applyNumberFormat="1" applyFont="1" applyBorder="1" applyAlignment="1">
      <alignment horizontal="center" vertical="center" shrinkToFit="1"/>
    </xf>
    <xf numFmtId="3" fontId="75" fillId="0" borderId="44" xfId="0" applyNumberFormat="1" applyFont="1" applyBorder="1" applyAlignment="1">
      <alignment horizontal="center" vertical="center" shrinkToFit="1"/>
    </xf>
    <xf numFmtId="3" fontId="74" fillId="0" borderId="45" xfId="0" applyNumberFormat="1" applyFont="1" applyBorder="1" applyAlignment="1">
      <alignment horizontal="left" vertical="center" shrinkToFit="1"/>
    </xf>
    <xf numFmtId="3" fontId="74" fillId="0" borderId="46" xfId="0" applyNumberFormat="1" applyFont="1" applyBorder="1" applyAlignment="1">
      <alignment horizontal="left" vertical="center" shrinkToFit="1"/>
    </xf>
    <xf numFmtId="206" fontId="74" fillId="0" borderId="46" xfId="0" applyNumberFormat="1" applyFont="1" applyBorder="1" applyAlignment="1">
      <alignment horizontal="center" vertical="center" shrinkToFit="1"/>
    </xf>
    <xf numFmtId="3" fontId="74" fillId="0" borderId="46" xfId="0" applyNumberFormat="1" applyFont="1" applyBorder="1" applyAlignment="1">
      <alignment horizontal="center" vertical="center" shrinkToFit="1"/>
    </xf>
    <xf numFmtId="41" fontId="74" fillId="0" borderId="46" xfId="94" applyFont="1" applyBorder="1" applyAlignment="1">
      <alignment horizontal="right" vertical="center" shrinkToFit="1"/>
    </xf>
    <xf numFmtId="41" fontId="74" fillId="0" borderId="46" xfId="94" applyFont="1" applyBorder="1" applyAlignment="1">
      <alignment vertical="center" shrinkToFit="1"/>
    </xf>
    <xf numFmtId="3" fontId="76" fillId="0" borderId="47" xfId="0" applyNumberFormat="1" applyFont="1" applyBorder="1" applyAlignment="1">
      <alignment horizontal="center" vertical="center" wrapText="1" shrinkToFit="1"/>
    </xf>
    <xf numFmtId="0" fontId="77" fillId="0" borderId="1" xfId="0" applyFont="1" applyFill="1" applyBorder="1" applyAlignment="1">
      <alignment horizontal="center" vertical="center" shrinkToFit="1"/>
    </xf>
    <xf numFmtId="0" fontId="78" fillId="0" borderId="1" xfId="0" applyFont="1" applyFill="1" applyBorder="1" applyAlignment="1">
      <alignment horizontal="left" vertical="center"/>
    </xf>
    <xf numFmtId="0" fontId="78" fillId="0" borderId="1" xfId="0" applyFont="1" applyFill="1" applyBorder="1" applyAlignment="1">
      <alignment horizontal="center" vertical="center" shrinkToFit="1"/>
    </xf>
    <xf numFmtId="41" fontId="78" fillId="0" borderId="1" xfId="0" applyNumberFormat="1" applyFont="1" applyFill="1" applyBorder="1" applyAlignment="1">
      <alignment horizontal="center" vertical="center" shrinkToFit="1"/>
    </xf>
    <xf numFmtId="195" fontId="76" fillId="0" borderId="1" xfId="0" applyNumberFormat="1" applyFont="1" applyFill="1" applyBorder="1" applyAlignment="1">
      <alignment horizontal="right" vertical="center" shrinkToFit="1"/>
    </xf>
    <xf numFmtId="0" fontId="76" fillId="0" borderId="1" xfId="0" applyFont="1" applyFill="1" applyBorder="1" applyAlignment="1">
      <alignment vertical="center" shrinkToFit="1"/>
    </xf>
    <xf numFmtId="41" fontId="76" fillId="0" borderId="1" xfId="0" applyNumberFormat="1" applyFont="1" applyFill="1" applyBorder="1" applyAlignment="1">
      <alignment horizontal="center" vertical="center" shrinkToFit="1"/>
    </xf>
    <xf numFmtId="41" fontId="76" fillId="0" borderId="1" xfId="94" applyFont="1" applyFill="1" applyBorder="1" applyAlignment="1">
      <alignment horizontal="center" vertical="center" shrinkToFit="1"/>
    </xf>
    <xf numFmtId="41" fontId="76" fillId="0" borderId="1" xfId="94" applyFont="1" applyFill="1" applyBorder="1" applyAlignment="1">
      <alignment vertical="center" shrinkToFit="1"/>
    </xf>
    <xf numFmtId="4" fontId="76" fillId="0" borderId="1" xfId="0" applyNumberFormat="1" applyFont="1" applyFill="1" applyBorder="1" applyAlignment="1">
      <alignment horizontal="center" vertical="center" shrinkToFit="1"/>
    </xf>
    <xf numFmtId="41" fontId="76" fillId="0" borderId="1" xfId="94" applyFont="1" applyFill="1" applyBorder="1" applyAlignment="1">
      <alignment horizontal="right" vertical="center" shrinkToFit="1"/>
    </xf>
    <xf numFmtId="0" fontId="78" fillId="0" borderId="1" xfId="0" applyFont="1" applyFill="1" applyBorder="1" applyAlignment="1">
      <alignment horizontal="left" vertical="center" shrinkToFit="1"/>
    </xf>
    <xf numFmtId="41" fontId="78" fillId="0" borderId="1" xfId="94" applyFont="1" applyFill="1" applyBorder="1" applyAlignment="1">
      <alignment horizontal="center" vertical="center" shrinkToFit="1"/>
    </xf>
    <xf numFmtId="4" fontId="78" fillId="0" borderId="1" xfId="0" applyNumberFormat="1" applyFont="1" applyFill="1" applyBorder="1" applyAlignment="1">
      <alignment horizontal="center" vertical="center" shrinkToFit="1"/>
    </xf>
    <xf numFmtId="195" fontId="76" fillId="0" borderId="1" xfId="0" applyNumberFormat="1" applyFont="1" applyFill="1" applyBorder="1" applyAlignment="1">
      <alignment vertical="center" shrinkToFit="1"/>
    </xf>
    <xf numFmtId="0" fontId="76" fillId="0" borderId="1" xfId="0" applyFont="1" applyFill="1" applyBorder="1" applyAlignment="1">
      <alignment horizontal="center" vertical="center" shrinkToFit="1"/>
    </xf>
    <xf numFmtId="0" fontId="76" fillId="0" borderId="1" xfId="0" applyFont="1" applyFill="1" applyBorder="1" applyAlignment="1">
      <alignment horizontal="center" vertical="center" shrinkToFit="1"/>
    </xf>
    <xf numFmtId="0" fontId="76" fillId="0" borderId="1" xfId="0" applyFont="1" applyFill="1" applyBorder="1" applyAlignment="1">
      <alignment horizontal="center" vertical="center" shrinkToFit="1"/>
    </xf>
    <xf numFmtId="0" fontId="76" fillId="0" borderId="1" xfId="0" applyFont="1" applyFill="1" applyBorder="1" applyAlignment="1">
      <alignment horizontal="center" vertical="center" shrinkToFit="1"/>
    </xf>
    <xf numFmtId="0" fontId="52" fillId="0" borderId="0" xfId="37" applyNumberFormat="1" applyFont="1" applyFill="1" applyBorder="1" applyAlignment="1" applyProtection="1">
      <alignment horizontal="left" vertical="center"/>
      <protection locked="0"/>
    </xf>
    <xf numFmtId="0" fontId="81" fillId="0" borderId="0" xfId="0" applyFont="1" applyFill="1" applyBorder="1" applyAlignment="1">
      <alignment vertical="center"/>
    </xf>
    <xf numFmtId="0" fontId="81" fillId="0" borderId="0" xfId="0" applyFont="1" applyFill="1" applyBorder="1" applyAlignment="1">
      <alignment horizontal="left" vertical="center"/>
    </xf>
    <xf numFmtId="0" fontId="81" fillId="0" borderId="0" xfId="37" applyFont="1" applyFill="1" applyBorder="1" applyAlignment="1">
      <alignment vertical="center"/>
    </xf>
    <xf numFmtId="0" fontId="81" fillId="0" borderId="0" xfId="0" applyFont="1" applyAlignment="1">
      <alignment vertical="center"/>
    </xf>
    <xf numFmtId="41" fontId="50" fillId="0" borderId="0" xfId="94" applyFont="1" applyAlignment="1"/>
    <xf numFmtId="41" fontId="50" fillId="0" borderId="0" xfId="0" applyNumberFormat="1" applyFont="1">
      <alignment vertical="center"/>
    </xf>
    <xf numFmtId="41" fontId="50" fillId="0" borderId="0" xfId="0" applyNumberFormat="1" applyFont="1" applyAlignment="1"/>
    <xf numFmtId="41" fontId="74" fillId="0" borderId="1" xfId="94" applyFont="1" applyFill="1" applyBorder="1" applyAlignment="1">
      <alignment horizontal="right" vertical="center" shrinkToFit="1"/>
    </xf>
    <xf numFmtId="0" fontId="54" fillId="0" borderId="0" xfId="0" applyFont="1" applyFill="1" applyBorder="1" applyAlignment="1">
      <alignment horizontal="left" vertical="center" shrinkToFit="1"/>
    </xf>
    <xf numFmtId="41" fontId="73" fillId="0" borderId="29" xfId="94" applyFont="1" applyFill="1" applyBorder="1" applyAlignment="1">
      <alignment vertical="center" shrinkToFit="1"/>
    </xf>
    <xf numFmtId="198" fontId="73" fillId="0" borderId="29" xfId="97" applyNumberFormat="1" applyFont="1" applyFill="1" applyBorder="1" applyAlignment="1">
      <alignment horizontal="right" vertical="center" shrinkToFit="1"/>
    </xf>
    <xf numFmtId="3" fontId="73" fillId="0" borderId="97" xfId="0" applyNumberFormat="1" applyFont="1" applyFill="1" applyBorder="1" applyAlignment="1">
      <alignment horizontal="left" vertical="center"/>
    </xf>
    <xf numFmtId="182" fontId="73" fillId="0" borderId="29" xfId="97" applyNumberFormat="1" applyFont="1" applyFill="1" applyBorder="1" applyAlignment="1">
      <alignment horizontal="right" vertical="center" shrinkToFit="1"/>
    </xf>
    <xf numFmtId="10" fontId="73" fillId="0" borderId="29" xfId="97" applyNumberFormat="1" applyFont="1" applyFill="1" applyBorder="1" applyAlignment="1">
      <alignment horizontal="right" vertical="center" shrinkToFit="1"/>
    </xf>
    <xf numFmtId="10" fontId="73" fillId="0" borderId="29" xfId="0" applyNumberFormat="1" applyFont="1" applyFill="1" applyBorder="1" applyAlignment="1">
      <alignment horizontal="right" vertical="center" shrinkToFit="1"/>
    </xf>
    <xf numFmtId="0" fontId="54" fillId="0" borderId="0" xfId="0" applyFont="1" applyFill="1" applyBorder="1" applyAlignment="1">
      <alignment horizontal="distributed" vertical="center"/>
    </xf>
    <xf numFmtId="0" fontId="54" fillId="0" borderId="0" xfId="0" applyFont="1" applyFill="1" applyBorder="1" applyAlignment="1">
      <alignment horizontal="distributed" vertical="center"/>
    </xf>
    <xf numFmtId="0" fontId="76" fillId="0" borderId="1" xfId="0" applyFont="1" applyFill="1" applyBorder="1" applyAlignment="1">
      <alignment horizontal="center" vertical="center" shrinkToFit="1"/>
    </xf>
    <xf numFmtId="3" fontId="73" fillId="0" borderId="1" xfId="0" applyNumberFormat="1" applyFont="1" applyBorder="1" applyAlignment="1">
      <alignment horizontal="center" vertical="center"/>
    </xf>
    <xf numFmtId="3" fontId="74" fillId="0" borderId="43" xfId="0" applyNumberFormat="1" applyFont="1" applyFill="1" applyBorder="1" applyAlignment="1">
      <alignment horizontal="left" vertical="center" shrinkToFit="1"/>
    </xf>
    <xf numFmtId="3" fontId="74" fillId="0" borderId="1" xfId="0" applyNumberFormat="1" applyFont="1" applyFill="1" applyBorder="1" applyAlignment="1">
      <alignment horizontal="left" vertical="center" shrinkToFit="1"/>
    </xf>
    <xf numFmtId="206" fontId="74" fillId="0" borderId="1" xfId="0" applyNumberFormat="1" applyFont="1" applyFill="1" applyBorder="1" applyAlignment="1">
      <alignment horizontal="center" vertical="center" shrinkToFit="1"/>
    </xf>
    <xf numFmtId="3" fontId="74" fillId="0" borderId="1" xfId="0" applyNumberFormat="1" applyFont="1" applyFill="1" applyBorder="1" applyAlignment="1">
      <alignment horizontal="center" vertical="center" shrinkToFit="1"/>
    </xf>
    <xf numFmtId="41" fontId="74" fillId="0" borderId="1" xfId="94" applyFont="1" applyFill="1" applyBorder="1" applyAlignment="1">
      <alignment vertical="center" shrinkToFit="1"/>
    </xf>
    <xf numFmtId="3" fontId="74" fillId="0" borderId="44" xfId="0" applyNumberFormat="1" applyFont="1" applyFill="1" applyBorder="1" applyAlignment="1">
      <alignment horizontal="left" vertical="center" shrinkToFit="1"/>
    </xf>
    <xf numFmtId="204" fontId="74" fillId="0" borderId="1" xfId="0" applyNumberFormat="1" applyFont="1" applyFill="1" applyBorder="1" applyAlignment="1">
      <alignment horizontal="center" vertical="center" shrinkToFit="1"/>
    </xf>
    <xf numFmtId="205" fontId="74" fillId="0" borderId="1" xfId="0" applyNumberFormat="1" applyFont="1" applyFill="1" applyBorder="1" applyAlignment="1">
      <alignment horizontal="center" vertical="center" shrinkToFit="1"/>
    </xf>
    <xf numFmtId="0" fontId="37" fillId="0" borderId="28" xfId="96" applyFont="1" applyBorder="1" applyAlignment="1">
      <alignment horizontal="center" vertical="center"/>
    </xf>
    <xf numFmtId="0" fontId="37" fillId="0" borderId="14" xfId="96" applyFont="1" applyBorder="1" applyAlignment="1">
      <alignment horizontal="center" vertical="center"/>
    </xf>
    <xf numFmtId="0" fontId="37" fillId="0" borderId="14" xfId="96" applyFont="1" applyBorder="1" applyAlignment="1">
      <alignment vertical="center"/>
    </xf>
    <xf numFmtId="0" fontId="37" fillId="0" borderId="31" xfId="96" applyFont="1" applyBorder="1" applyAlignment="1">
      <alignment horizontal="center" vertical="center"/>
    </xf>
    <xf numFmtId="0" fontId="37" fillId="0" borderId="32" xfId="96" applyFont="1" applyBorder="1" applyAlignment="1">
      <alignment horizontal="center" vertical="center"/>
    </xf>
    <xf numFmtId="0" fontId="37" fillId="0" borderId="33" xfId="96" applyFont="1" applyBorder="1" applyAlignment="1">
      <alignment horizontal="center" vertical="center"/>
    </xf>
    <xf numFmtId="0" fontId="50" fillId="0" borderId="32" xfId="0" applyFont="1" applyBorder="1" applyAlignment="1"/>
    <xf numFmtId="0" fontId="50" fillId="0" borderId="33" xfId="0" applyFont="1" applyBorder="1" applyAlignment="1"/>
    <xf numFmtId="0" fontId="50" fillId="0" borderId="24" xfId="0" applyFont="1" applyBorder="1" applyAlignment="1"/>
    <xf numFmtId="0" fontId="50" fillId="0" borderId="16" xfId="0" applyFont="1" applyBorder="1" applyAlignment="1"/>
    <xf numFmtId="0" fontId="37" fillId="0" borderId="16" xfId="96" applyFont="1" applyBorder="1" applyAlignment="1">
      <alignment vertical="center"/>
    </xf>
    <xf numFmtId="0" fontId="50" fillId="0" borderId="2" xfId="0" applyFont="1" applyBorder="1" applyAlignment="1"/>
    <xf numFmtId="188" fontId="52" fillId="0" borderId="0" xfId="37" applyNumberFormat="1" applyFont="1" applyFill="1" applyBorder="1" applyAlignment="1">
      <alignment vertical="center"/>
    </xf>
    <xf numFmtId="207" fontId="52" fillId="0" borderId="0" xfId="37" applyNumberFormat="1" applyFont="1" applyFill="1" applyBorder="1" applyAlignment="1">
      <alignment vertical="center"/>
    </xf>
    <xf numFmtId="0" fontId="56" fillId="0" borderId="0" xfId="37" applyFont="1" applyFill="1" applyBorder="1" applyAlignment="1">
      <alignment horizontal="center" vertical="center"/>
    </xf>
    <xf numFmtId="0" fontId="82" fillId="0" borderId="0" xfId="37" applyFont="1" applyFill="1" applyBorder="1" applyAlignment="1">
      <alignment horizontal="center" vertical="center" shrinkToFit="1"/>
    </xf>
    <xf numFmtId="0" fontId="83" fillId="0" borderId="0" xfId="37" applyFont="1" applyFill="1" applyBorder="1" applyAlignment="1">
      <alignment horizontal="center" vertical="center"/>
    </xf>
    <xf numFmtId="185" fontId="52" fillId="0" borderId="49" xfId="37" applyNumberFormat="1" applyFont="1" applyFill="1" applyBorder="1" applyAlignment="1">
      <alignment horizontal="center" vertical="center"/>
    </xf>
    <xf numFmtId="185" fontId="52" fillId="0" borderId="50" xfId="37" applyNumberFormat="1" applyFont="1" applyFill="1" applyBorder="1" applyAlignment="1">
      <alignment horizontal="center" vertical="center"/>
    </xf>
    <xf numFmtId="185" fontId="52" fillId="0" borderId="29" xfId="37" applyNumberFormat="1" applyFont="1" applyFill="1" applyBorder="1" applyAlignment="1">
      <alignment horizontal="center" vertical="center"/>
    </xf>
    <xf numFmtId="185" fontId="52" fillId="0" borderId="97" xfId="37" applyNumberFormat="1" applyFont="1" applyFill="1" applyBorder="1" applyAlignment="1">
      <alignment horizontal="center" vertical="center"/>
    </xf>
    <xf numFmtId="185" fontId="52" fillId="0" borderId="15" xfId="37" applyNumberFormat="1" applyFont="1" applyFill="1" applyBorder="1" applyAlignment="1">
      <alignment horizontal="center" vertical="center"/>
    </xf>
    <xf numFmtId="185" fontId="52" fillId="0" borderId="95" xfId="37" applyNumberFormat="1" applyFont="1" applyFill="1" applyBorder="1" applyAlignment="1">
      <alignment horizontal="center" vertical="center"/>
    </xf>
    <xf numFmtId="0" fontId="83" fillId="0" borderId="0" xfId="37" quotePrefix="1" applyFont="1" applyFill="1" applyBorder="1" applyAlignment="1">
      <alignment horizontal="center" vertical="center"/>
    </xf>
    <xf numFmtId="0" fontId="84" fillId="0" borderId="0" xfId="37" applyFont="1" applyFill="1" applyBorder="1" applyAlignment="1">
      <alignment horizontal="center" vertical="center"/>
    </xf>
    <xf numFmtId="0" fontId="52" fillId="0" borderId="48" xfId="37" applyFont="1" applyFill="1" applyBorder="1" applyAlignment="1">
      <alignment horizontal="center" vertical="center" wrapText="1"/>
    </xf>
    <xf numFmtId="0" fontId="52" fillId="0" borderId="49" xfId="37" applyFont="1" applyFill="1" applyBorder="1" applyAlignment="1">
      <alignment horizontal="center" vertical="center"/>
    </xf>
    <xf numFmtId="0" fontId="52" fillId="0" borderId="96" xfId="37" applyFont="1" applyFill="1" applyBorder="1" applyAlignment="1">
      <alignment horizontal="center" vertical="center"/>
    </xf>
    <xf numFmtId="0" fontId="52" fillId="0" borderId="29" xfId="37" applyFont="1" applyFill="1" applyBorder="1" applyAlignment="1">
      <alignment horizontal="center" vertical="center"/>
    </xf>
    <xf numFmtId="0" fontId="52" fillId="0" borderId="94" xfId="37" applyFont="1" applyFill="1" applyBorder="1" applyAlignment="1">
      <alignment horizontal="center" vertical="center"/>
    </xf>
    <xf numFmtId="0" fontId="52" fillId="0" borderId="15" xfId="37" applyFont="1" applyFill="1" applyBorder="1" applyAlignment="1">
      <alignment horizontal="center" vertical="center"/>
    </xf>
    <xf numFmtId="0" fontId="58" fillId="0" borderId="0" xfId="37" applyFont="1" applyFill="1" applyBorder="1" applyAlignment="1">
      <alignment horizontal="center" vertical="center"/>
    </xf>
    <xf numFmtId="0" fontId="52" fillId="0" borderId="8" xfId="37" applyFont="1" applyFill="1" applyBorder="1" applyAlignment="1">
      <alignment horizontal="center" vertical="center" wrapText="1"/>
    </xf>
    <xf numFmtId="0" fontId="52" fillId="0" borderId="0" xfId="37" applyFont="1" applyFill="1" applyBorder="1" applyAlignment="1">
      <alignment horizontal="center" vertical="center" wrapText="1"/>
    </xf>
    <xf numFmtId="0" fontId="52" fillId="0" borderId="16" xfId="37" applyFont="1" applyFill="1" applyBorder="1" applyAlignment="1">
      <alignment horizontal="center" vertical="center" wrapText="1"/>
    </xf>
    <xf numFmtId="185" fontId="52" fillId="0" borderId="115" xfId="37" applyNumberFormat="1" applyFont="1" applyFill="1" applyBorder="1" applyAlignment="1">
      <alignment horizontal="center" vertical="center" wrapText="1"/>
    </xf>
    <xf numFmtId="185" fontId="52" fillId="0" borderId="8" xfId="37" applyNumberFormat="1" applyFont="1" applyFill="1" applyBorder="1" applyAlignment="1">
      <alignment horizontal="center" vertical="center" wrapText="1"/>
    </xf>
    <xf numFmtId="185" fontId="52" fillId="0" borderId="32" xfId="37" applyNumberFormat="1" applyFont="1" applyFill="1" applyBorder="1" applyAlignment="1">
      <alignment horizontal="center" vertical="center" wrapText="1"/>
    </xf>
    <xf numFmtId="185" fontId="52" fillId="0" borderId="0" xfId="37" applyNumberFormat="1" applyFont="1" applyFill="1" applyBorder="1" applyAlignment="1">
      <alignment horizontal="center" vertical="center" wrapText="1"/>
    </xf>
    <xf numFmtId="185" fontId="52" fillId="0" borderId="24" xfId="37" applyNumberFormat="1" applyFont="1" applyFill="1" applyBorder="1" applyAlignment="1">
      <alignment horizontal="center" vertical="center" wrapText="1"/>
    </xf>
    <xf numFmtId="185" fontId="52" fillId="0" borderId="16" xfId="37" applyNumberFormat="1" applyFont="1" applyFill="1" applyBorder="1" applyAlignment="1">
      <alignment horizontal="center" vertical="center" wrapText="1"/>
    </xf>
    <xf numFmtId="185" fontId="52" fillId="0" borderId="116" xfId="37" applyNumberFormat="1" applyFont="1" applyFill="1" applyBorder="1" applyAlignment="1">
      <alignment horizontal="center" vertical="center" wrapText="1"/>
    </xf>
    <xf numFmtId="185" fontId="52" fillId="0" borderId="33" xfId="37" applyNumberFormat="1" applyFont="1" applyFill="1" applyBorder="1" applyAlignment="1">
      <alignment horizontal="center" vertical="center" wrapText="1"/>
    </xf>
    <xf numFmtId="185" fontId="52" fillId="0" borderId="2" xfId="37" applyNumberFormat="1" applyFont="1" applyFill="1" applyBorder="1" applyAlignment="1">
      <alignment horizontal="center" vertical="center" wrapText="1"/>
    </xf>
    <xf numFmtId="0" fontId="52" fillId="0" borderId="115" xfId="37" applyFont="1" applyFill="1" applyBorder="1" applyAlignment="1">
      <alignment horizontal="center" vertical="center" wrapText="1"/>
    </xf>
    <xf numFmtId="0" fontId="52" fillId="0" borderId="116" xfId="37" applyFont="1" applyFill="1" applyBorder="1" applyAlignment="1">
      <alignment horizontal="center" vertical="center" wrapText="1"/>
    </xf>
    <xf numFmtId="0" fontId="52" fillId="0" borderId="32" xfId="37" applyFont="1" applyFill="1" applyBorder="1" applyAlignment="1">
      <alignment horizontal="center" vertical="center" wrapText="1"/>
    </xf>
    <xf numFmtId="0" fontId="52" fillId="0" borderId="33" xfId="37" applyFont="1" applyFill="1" applyBorder="1" applyAlignment="1">
      <alignment horizontal="center" vertical="center" wrapText="1"/>
    </xf>
    <xf numFmtId="0" fontId="52" fillId="0" borderId="24" xfId="37" applyFont="1" applyFill="1" applyBorder="1" applyAlignment="1">
      <alignment horizontal="center" vertical="center" wrapText="1"/>
    </xf>
    <xf numFmtId="0" fontId="52" fillId="0" borderId="2" xfId="37" applyFont="1" applyFill="1" applyBorder="1" applyAlignment="1">
      <alignment horizontal="center" vertical="center" wrapText="1"/>
    </xf>
    <xf numFmtId="0" fontId="55" fillId="0" borderId="0" xfId="37" applyFont="1" applyFill="1" applyBorder="1" applyAlignment="1">
      <alignment horizontal="center" vertical="center" shrinkToFit="1"/>
    </xf>
    <xf numFmtId="0" fontId="70" fillId="4" borderId="109" xfId="96" applyFont="1" applyFill="1" applyBorder="1" applyAlignment="1">
      <alignment horizontal="center" vertical="center" wrapText="1"/>
    </xf>
    <xf numFmtId="0" fontId="70" fillId="4" borderId="16" xfId="96" applyFont="1" applyFill="1" applyBorder="1" applyAlignment="1">
      <alignment horizontal="center" vertical="center" wrapText="1"/>
    </xf>
    <xf numFmtId="0" fontId="70" fillId="4" borderId="101" xfId="96" applyFont="1" applyFill="1" applyBorder="1" applyAlignment="1">
      <alignment horizontal="center" vertical="center" wrapText="1"/>
    </xf>
    <xf numFmtId="0" fontId="38" fillId="4" borderId="27" xfId="96" applyFont="1" applyFill="1" applyBorder="1" applyAlignment="1">
      <alignment horizontal="center" vertical="center" wrapText="1"/>
    </xf>
    <xf numFmtId="0" fontId="38" fillId="4" borderId="25" xfId="96" applyFont="1" applyFill="1" applyBorder="1" applyAlignment="1">
      <alignment horizontal="center" vertical="center" wrapText="1"/>
    </xf>
    <xf numFmtId="0" fontId="38" fillId="4" borderId="26" xfId="96" applyFont="1" applyFill="1" applyBorder="1" applyAlignment="1">
      <alignment horizontal="center" vertical="center" wrapText="1"/>
    </xf>
    <xf numFmtId="0" fontId="47" fillId="0" borderId="0" xfId="96" applyFont="1" applyBorder="1" applyAlignment="1">
      <alignment horizontal="center" vertical="center"/>
    </xf>
    <xf numFmtId="0" fontId="70" fillId="4" borderId="27" xfId="96" applyFont="1" applyFill="1" applyBorder="1" applyAlignment="1">
      <alignment horizontal="center" vertical="center" wrapText="1"/>
    </xf>
    <xf numFmtId="0" fontId="70" fillId="4" borderId="25" xfId="96" applyFont="1" applyFill="1" applyBorder="1" applyAlignment="1">
      <alignment horizontal="center" vertical="center" wrapText="1"/>
    </xf>
    <xf numFmtId="0" fontId="70" fillId="4" borderId="26" xfId="96" applyFont="1" applyFill="1" applyBorder="1" applyAlignment="1">
      <alignment horizontal="center" vertical="center" wrapText="1"/>
    </xf>
    <xf numFmtId="0" fontId="52" fillId="0" borderId="0" xfId="0" applyFont="1" applyFill="1" applyBorder="1" applyAlignment="1">
      <alignment horizontal="left" vertical="center"/>
    </xf>
    <xf numFmtId="0" fontId="52" fillId="0" borderId="43" xfId="0" applyFont="1" applyFill="1" applyBorder="1" applyAlignment="1">
      <alignment horizontal="center" vertical="center" shrinkToFit="1"/>
    </xf>
    <xf numFmtId="0" fontId="52" fillId="0" borderId="1" xfId="0" applyFont="1" applyFill="1" applyBorder="1" applyAlignment="1">
      <alignment horizontal="center" vertical="center" shrinkToFit="1"/>
    </xf>
    <xf numFmtId="0" fontId="52" fillId="0" borderId="10" xfId="0" applyFont="1" applyFill="1" applyBorder="1" applyAlignment="1">
      <alignment horizontal="center" vertical="center" shrinkToFit="1"/>
    </xf>
    <xf numFmtId="0" fontId="52" fillId="0" borderId="0" xfId="0" applyFont="1" applyFill="1" applyBorder="1" applyAlignment="1">
      <alignment horizontal="center" vertical="center" shrinkToFit="1"/>
    </xf>
    <xf numFmtId="0" fontId="52" fillId="0" borderId="33" xfId="0" applyFont="1" applyFill="1" applyBorder="1" applyAlignment="1">
      <alignment horizontal="center" vertical="center" shrinkToFit="1"/>
    </xf>
    <xf numFmtId="0" fontId="52" fillId="0" borderId="12" xfId="0" applyFont="1" applyFill="1" applyBorder="1" applyAlignment="1">
      <alignment horizontal="center" vertical="center" shrinkToFit="1"/>
    </xf>
    <xf numFmtId="0" fontId="52" fillId="0" borderId="6" xfId="0" applyFont="1" applyFill="1" applyBorder="1" applyAlignment="1">
      <alignment horizontal="center" vertical="center" shrinkToFit="1"/>
    </xf>
    <xf numFmtId="0" fontId="52" fillId="0" borderId="100" xfId="0" applyFont="1" applyFill="1" applyBorder="1" applyAlignment="1">
      <alignment horizontal="center" vertical="center" shrinkToFit="1"/>
    </xf>
    <xf numFmtId="0" fontId="52" fillId="0" borderId="44" xfId="0" applyFont="1" applyFill="1" applyBorder="1" applyAlignment="1">
      <alignment horizontal="center" vertical="center" shrinkToFit="1"/>
    </xf>
    <xf numFmtId="0" fontId="52" fillId="0" borderId="32" xfId="0" applyFont="1" applyFill="1" applyBorder="1" applyAlignment="1">
      <alignment horizontal="center" vertical="center" shrinkToFit="1"/>
    </xf>
    <xf numFmtId="0" fontId="52" fillId="0" borderId="11" xfId="0" applyFont="1" applyFill="1" applyBorder="1" applyAlignment="1">
      <alignment horizontal="center" vertical="center" shrinkToFit="1"/>
    </xf>
    <xf numFmtId="0" fontId="52" fillId="0" borderId="102" xfId="0" applyFont="1" applyFill="1" applyBorder="1" applyAlignment="1">
      <alignment horizontal="center" vertical="center" shrinkToFit="1"/>
    </xf>
    <xf numFmtId="0" fontId="52" fillId="0" borderId="13" xfId="0" applyFont="1" applyFill="1" applyBorder="1" applyAlignment="1">
      <alignment horizontal="center" vertical="center" shrinkToFit="1"/>
    </xf>
    <xf numFmtId="0" fontId="52" fillId="4" borderId="51" xfId="0" applyFont="1" applyFill="1" applyBorder="1" applyAlignment="1">
      <alignment horizontal="center" vertical="center" wrapText="1" shrinkToFit="1"/>
    </xf>
    <xf numFmtId="0" fontId="52" fillId="4" borderId="52" xfId="0" applyFont="1" applyFill="1" applyBorder="1" applyAlignment="1">
      <alignment horizontal="center" vertical="center" wrapText="1" shrinkToFit="1"/>
    </xf>
    <xf numFmtId="0" fontId="52" fillId="4" borderId="43" xfId="0" applyFont="1" applyFill="1" applyBorder="1" applyAlignment="1">
      <alignment horizontal="center" vertical="center" wrapText="1" shrinkToFit="1"/>
    </xf>
    <xf numFmtId="0" fontId="52" fillId="4" borderId="1" xfId="0" applyFont="1" applyFill="1" applyBorder="1" applyAlignment="1">
      <alignment horizontal="center" vertical="center" wrapText="1" shrinkToFit="1"/>
    </xf>
    <xf numFmtId="0" fontId="52" fillId="0" borderId="98" xfId="0" applyFont="1" applyFill="1" applyBorder="1" applyAlignment="1">
      <alignment horizontal="center" vertical="center" shrinkToFit="1"/>
    </xf>
    <xf numFmtId="0" fontId="52" fillId="0" borderId="14" xfId="0" applyFont="1" applyFill="1" applyBorder="1" applyAlignment="1">
      <alignment horizontal="center" vertical="center" shrinkToFit="1"/>
    </xf>
    <xf numFmtId="0" fontId="52" fillId="0" borderId="31" xfId="0" applyFont="1" applyFill="1" applyBorder="1" applyAlignment="1">
      <alignment horizontal="center" vertical="center" shrinkToFit="1"/>
    </xf>
    <xf numFmtId="0" fontId="52" fillId="0" borderId="109" xfId="0" applyFont="1" applyFill="1" applyBorder="1" applyAlignment="1">
      <alignment horizontal="center" vertical="center" shrinkToFit="1"/>
    </xf>
    <xf numFmtId="0" fontId="52" fillId="0" borderId="16" xfId="0" applyFont="1" applyFill="1" applyBorder="1" applyAlignment="1">
      <alignment horizontal="center" vertical="center" shrinkToFit="1"/>
    </xf>
    <xf numFmtId="0" fontId="52" fillId="0" borderId="2" xfId="0" applyFont="1" applyFill="1" applyBorder="1" applyAlignment="1">
      <alignment horizontal="center" vertical="center" shrinkToFit="1"/>
    </xf>
    <xf numFmtId="0" fontId="52" fillId="0" borderId="28" xfId="0" applyFont="1" applyFill="1" applyBorder="1" applyAlignment="1">
      <alignment horizontal="center" vertical="center" shrinkToFit="1"/>
    </xf>
    <xf numFmtId="0" fontId="52" fillId="0" borderId="99" xfId="0" applyFont="1" applyFill="1" applyBorder="1" applyAlignment="1">
      <alignment horizontal="center" vertical="center" shrinkToFit="1"/>
    </xf>
    <xf numFmtId="0" fontId="52" fillId="0" borderId="24" xfId="0" applyFont="1" applyFill="1" applyBorder="1" applyAlignment="1">
      <alignment horizontal="center" vertical="center" shrinkToFit="1"/>
    </xf>
    <xf numFmtId="0" fontId="52" fillId="0" borderId="101" xfId="0" applyFont="1" applyFill="1" applyBorder="1" applyAlignment="1">
      <alignment horizontal="center" vertical="center" shrinkToFit="1"/>
    </xf>
    <xf numFmtId="0" fontId="47" fillId="0" borderId="0" xfId="0" applyFont="1" applyAlignment="1">
      <alignment horizontal="center" vertical="center"/>
    </xf>
    <xf numFmtId="0" fontId="52" fillId="4" borderId="1" xfId="0" applyFont="1" applyFill="1" applyBorder="1" applyAlignment="1">
      <alignment horizontal="center" vertical="center" shrinkToFit="1"/>
    </xf>
    <xf numFmtId="0" fontId="52" fillId="4" borderId="52" xfId="0" applyFont="1" applyFill="1" applyBorder="1" applyAlignment="1">
      <alignment horizontal="center" vertical="center" shrinkToFit="1"/>
    </xf>
    <xf numFmtId="0" fontId="52" fillId="4" borderId="53" xfId="0" applyFont="1" applyFill="1" applyBorder="1" applyAlignment="1">
      <alignment horizontal="center" vertical="center" shrinkToFit="1"/>
    </xf>
    <xf numFmtId="0" fontId="52" fillId="4" borderId="44" xfId="0" applyFont="1" applyFill="1" applyBorder="1" applyAlignment="1">
      <alignment horizontal="center" vertical="center" shrinkToFit="1"/>
    </xf>
    <xf numFmtId="0" fontId="54" fillId="0" borderId="6" xfId="0" applyFont="1" applyFill="1" applyBorder="1" applyAlignment="1">
      <alignment horizontal="distributed" vertical="center"/>
    </xf>
    <xf numFmtId="0" fontId="54" fillId="0" borderId="0" xfId="0" applyFont="1" applyFill="1" applyBorder="1" applyAlignment="1">
      <alignment horizontal="distributed" vertical="center"/>
    </xf>
    <xf numFmtId="0" fontId="81" fillId="0" borderId="0" xfId="0" applyFont="1" applyFill="1" applyBorder="1" applyAlignment="1">
      <alignment horizontal="left" vertical="center"/>
    </xf>
    <xf numFmtId="3" fontId="73" fillId="0" borderId="0" xfId="0" applyNumberFormat="1" applyFont="1" applyBorder="1" applyAlignment="1">
      <alignment horizontal="left" vertical="center" shrinkToFit="1"/>
    </xf>
    <xf numFmtId="0" fontId="46" fillId="0" borderId="0" xfId="0" applyFont="1" applyAlignment="1">
      <alignment horizontal="center" vertical="center"/>
    </xf>
    <xf numFmtId="0" fontId="47" fillId="0" borderId="0" xfId="0" applyFont="1" applyAlignment="1"/>
    <xf numFmtId="3" fontId="73" fillId="0" borderId="98" xfId="0" applyNumberFormat="1" applyFont="1" applyBorder="1" applyAlignment="1">
      <alignment horizontal="center" vertical="center" wrapText="1"/>
    </xf>
    <xf numFmtId="3" fontId="73" fillId="0" borderId="10" xfId="0" applyNumberFormat="1" applyFont="1" applyBorder="1" applyAlignment="1">
      <alignment horizontal="center" vertical="center"/>
    </xf>
    <xf numFmtId="3" fontId="73" fillId="0" borderId="109" xfId="0" applyNumberFormat="1" applyFont="1" applyBorder="1" applyAlignment="1">
      <alignment horizontal="center" vertical="center"/>
    </xf>
    <xf numFmtId="3" fontId="73" fillId="0" borderId="1" xfId="0" applyNumberFormat="1" applyFont="1" applyBorder="1" applyAlignment="1">
      <alignment horizontal="center" vertical="center" wrapText="1"/>
    </xf>
    <xf numFmtId="3" fontId="73" fillId="0" borderId="1" xfId="0" applyNumberFormat="1" applyFont="1" applyBorder="1" applyAlignment="1">
      <alignment horizontal="center" vertical="center"/>
    </xf>
    <xf numFmtId="3" fontId="73" fillId="4" borderId="27" xfId="0" applyNumberFormat="1" applyFont="1" applyFill="1" applyBorder="1" applyAlignment="1">
      <alignment horizontal="center" vertical="center"/>
    </xf>
    <xf numFmtId="3" fontId="73" fillId="4" borderId="25" xfId="0" applyNumberFormat="1" applyFont="1" applyFill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8" fillId="0" borderId="0" xfId="0" applyFont="1" applyAlignment="1"/>
    <xf numFmtId="0" fontId="40" fillId="3" borderId="20" xfId="0" applyFont="1" applyFill="1" applyBorder="1" applyAlignment="1">
      <alignment horizontal="center" vertical="center"/>
    </xf>
    <xf numFmtId="0" fontId="40" fillId="3" borderId="21" xfId="0" applyFont="1" applyFill="1" applyBorder="1" applyAlignment="1">
      <alignment horizontal="center" vertical="center"/>
    </xf>
    <xf numFmtId="184" fontId="24" fillId="0" borderId="65" xfId="0" applyNumberFormat="1" applyFont="1" applyBorder="1" applyAlignment="1">
      <alignment horizontal="center" vertical="center"/>
    </xf>
    <xf numFmtId="184" fontId="24" fillId="0" borderId="23" xfId="0" applyNumberFormat="1" applyFont="1" applyBorder="1" applyAlignment="1">
      <alignment horizontal="center" vertical="center"/>
    </xf>
    <xf numFmtId="0" fontId="40" fillId="0" borderId="28" xfId="0" applyFont="1" applyBorder="1" applyAlignment="1">
      <alignment horizontal="left" vertical="center"/>
    </xf>
    <xf numFmtId="0" fontId="40" fillId="0" borderId="14" xfId="0" applyFont="1" applyBorder="1" applyAlignment="1">
      <alignment horizontal="left" vertical="center"/>
    </xf>
    <xf numFmtId="0" fontId="40" fillId="0" borderId="82" xfId="0" applyFont="1" applyBorder="1" applyAlignment="1">
      <alignment horizontal="left" vertical="center"/>
    </xf>
    <xf numFmtId="0" fontId="40" fillId="0" borderId="24" xfId="0" applyFont="1" applyBorder="1" applyAlignment="1">
      <alignment horizontal="left" vertical="center"/>
    </xf>
    <xf numFmtId="0" fontId="40" fillId="0" borderId="16" xfId="0" applyFont="1" applyBorder="1" applyAlignment="1">
      <alignment horizontal="left" vertical="center"/>
    </xf>
    <xf numFmtId="0" fontId="40" fillId="0" borderId="60" xfId="0" applyFont="1" applyBorder="1" applyAlignment="1">
      <alignment horizontal="left" vertical="center"/>
    </xf>
    <xf numFmtId="185" fontId="40" fillId="0" borderId="65" xfId="0" applyNumberFormat="1" applyFont="1" applyBorder="1" applyAlignment="1">
      <alignment horizontal="center" vertical="center"/>
    </xf>
    <xf numFmtId="185" fontId="40" fillId="0" borderId="23" xfId="0" applyNumberFormat="1" applyFont="1" applyBorder="1" applyAlignment="1">
      <alignment horizontal="center" vertical="center"/>
    </xf>
    <xf numFmtId="0" fontId="40" fillId="0" borderId="65" xfId="0" applyFont="1" applyBorder="1" applyAlignment="1">
      <alignment horizontal="center" vertical="center"/>
    </xf>
    <xf numFmtId="0" fontId="40" fillId="0" borderId="23" xfId="0" applyFont="1" applyBorder="1" applyAlignment="1">
      <alignment horizontal="center" vertical="center"/>
    </xf>
    <xf numFmtId="0" fontId="40" fillId="0" borderId="32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40" fillId="0" borderId="62" xfId="0" applyFont="1" applyBorder="1" applyAlignment="1">
      <alignment horizontal="center" vertical="center"/>
    </xf>
    <xf numFmtId="0" fontId="40" fillId="0" borderId="34" xfId="0" applyFont="1" applyBorder="1" applyAlignment="1">
      <alignment horizontal="center" vertical="center"/>
    </xf>
    <xf numFmtId="0" fontId="40" fillId="0" borderId="35" xfId="0" applyFont="1" applyBorder="1" applyAlignment="1">
      <alignment horizontal="center" vertical="center"/>
    </xf>
    <xf numFmtId="0" fontId="40" fillId="0" borderId="42" xfId="0" applyFont="1" applyBorder="1" applyAlignment="1">
      <alignment horizontal="center" vertical="center"/>
    </xf>
    <xf numFmtId="0" fontId="40" fillId="0" borderId="40" xfId="0" applyFont="1" applyBorder="1" applyAlignment="1">
      <alignment horizontal="center" vertical="center"/>
    </xf>
    <xf numFmtId="0" fontId="40" fillId="0" borderId="87" xfId="0" applyFont="1" applyBorder="1" applyAlignment="1">
      <alignment horizontal="center" vertical="center"/>
    </xf>
    <xf numFmtId="0" fontId="40" fillId="0" borderId="88" xfId="0" applyFont="1" applyBorder="1" applyAlignment="1">
      <alignment horizontal="center" vertical="center"/>
    </xf>
    <xf numFmtId="0" fontId="40" fillId="0" borderId="89" xfId="0" applyFont="1" applyBorder="1" applyAlignment="1">
      <alignment horizontal="center" vertical="center"/>
    </xf>
    <xf numFmtId="0" fontId="40" fillId="0" borderId="63" xfId="0" applyFont="1" applyBorder="1" applyAlignment="1">
      <alignment horizontal="center" vertical="center"/>
    </xf>
    <xf numFmtId="0" fontId="40" fillId="0" borderId="54" xfId="0" applyFont="1" applyBorder="1" applyAlignment="1">
      <alignment horizontal="center" vertical="center"/>
    </xf>
    <xf numFmtId="0" fontId="40" fillId="0" borderId="58" xfId="0" applyFont="1" applyBorder="1" applyAlignment="1">
      <alignment horizontal="center" vertical="center"/>
    </xf>
    <xf numFmtId="0" fontId="40" fillId="0" borderId="24" xfId="0" applyFont="1" applyBorder="1" applyAlignment="1">
      <alignment horizontal="center" vertical="center"/>
    </xf>
    <xf numFmtId="0" fontId="40" fillId="0" borderId="16" xfId="0" applyFont="1" applyBorder="1" applyAlignment="1">
      <alignment horizontal="center" vertical="center"/>
    </xf>
    <xf numFmtId="0" fontId="40" fillId="0" borderId="60" xfId="0" applyFont="1" applyBorder="1" applyAlignment="1">
      <alignment horizontal="center" vertical="center"/>
    </xf>
    <xf numFmtId="3" fontId="40" fillId="0" borderId="65" xfId="95" applyNumberFormat="1" applyFont="1" applyFill="1" applyBorder="1" applyAlignment="1">
      <alignment horizontal="center" vertical="center"/>
    </xf>
    <xf numFmtId="3" fontId="40" fillId="0" borderId="23" xfId="95" applyNumberFormat="1" applyFont="1" applyFill="1" applyBorder="1" applyAlignment="1">
      <alignment horizontal="center" vertical="center"/>
    </xf>
    <xf numFmtId="0" fontId="40" fillId="0" borderId="20" xfId="0" applyFont="1" applyBorder="1" applyAlignment="1">
      <alignment horizontal="left" vertical="center"/>
    </xf>
    <xf numFmtId="0" fontId="40" fillId="0" borderId="57" xfId="0" applyFont="1" applyBorder="1" applyAlignment="1">
      <alignment horizontal="left" vertical="center"/>
    </xf>
    <xf numFmtId="0" fontId="40" fillId="0" borderId="21" xfId="0" applyFont="1" applyBorder="1" applyAlignment="1">
      <alignment horizontal="left" vertical="center"/>
    </xf>
    <xf numFmtId="0" fontId="40" fillId="0" borderId="28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40" fillId="0" borderId="82" xfId="0" applyFont="1" applyBorder="1" applyAlignment="1">
      <alignment horizontal="center" vertical="center"/>
    </xf>
    <xf numFmtId="185" fontId="40" fillId="0" borderId="35" xfId="0" applyNumberFormat="1" applyFont="1" applyBorder="1" applyAlignment="1">
      <alignment horizontal="center" vertical="center"/>
    </xf>
    <xf numFmtId="185" fontId="40" fillId="0" borderId="40" xfId="0" applyNumberFormat="1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4" fillId="0" borderId="57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28" fillId="0" borderId="57" xfId="0" applyFont="1" applyBorder="1" applyAlignment="1">
      <alignment horizontal="center" vertical="center"/>
    </xf>
    <xf numFmtId="0" fontId="40" fillId="0" borderId="18" xfId="0" applyFont="1" applyBorder="1" applyAlignment="1">
      <alignment horizontal="center" vertical="center"/>
    </xf>
    <xf numFmtId="0" fontId="40" fillId="0" borderId="5" xfId="0" applyFont="1" applyBorder="1" applyAlignment="1">
      <alignment horizontal="center" vertical="center"/>
    </xf>
    <xf numFmtId="0" fontId="40" fillId="0" borderId="57" xfId="0" applyFont="1" applyBorder="1" applyAlignment="1">
      <alignment horizontal="center" vertical="center"/>
    </xf>
    <xf numFmtId="0" fontId="40" fillId="0" borderId="28" xfId="0" applyFont="1" applyBorder="1" applyAlignment="1">
      <alignment vertical="center"/>
    </xf>
    <xf numFmtId="0" fontId="40" fillId="0" borderId="14" xfId="0" applyFont="1" applyBorder="1" applyAlignment="1">
      <alignment vertical="center"/>
    </xf>
    <xf numFmtId="0" fontId="40" fillId="0" borderId="82" xfId="0" applyFont="1" applyBorder="1" applyAlignment="1">
      <alignment vertical="center"/>
    </xf>
    <xf numFmtId="0" fontId="40" fillId="0" borderId="24" xfId="0" applyFont="1" applyBorder="1" applyAlignment="1">
      <alignment vertical="center"/>
    </xf>
    <xf numFmtId="0" fontId="40" fillId="0" borderId="16" xfId="0" applyFont="1" applyBorder="1" applyAlignment="1">
      <alignment vertical="center"/>
    </xf>
    <xf numFmtId="0" fontId="40" fillId="0" borderId="60" xfId="0" applyFont="1" applyBorder="1" applyAlignment="1">
      <alignment vertical="center"/>
    </xf>
    <xf numFmtId="0" fontId="28" fillId="0" borderId="20" xfId="0" applyFont="1" applyBorder="1" applyAlignment="1">
      <alignment horizontal="center" vertical="center"/>
    </xf>
    <xf numFmtId="0" fontId="28" fillId="0" borderId="21" xfId="0" applyFont="1" applyBorder="1" applyAlignment="1">
      <alignment horizontal="center" vertical="center"/>
    </xf>
    <xf numFmtId="0" fontId="40" fillId="0" borderId="18" xfId="0" applyFont="1" applyBorder="1" applyAlignment="1">
      <alignment horizontal="left" vertical="center"/>
    </xf>
    <xf numFmtId="0" fontId="40" fillId="0" borderId="5" xfId="0" applyFont="1" applyBorder="1" applyAlignment="1">
      <alignment horizontal="left" vertical="center"/>
    </xf>
    <xf numFmtId="0" fontId="24" fillId="0" borderId="34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4" fillId="0" borderId="42" xfId="0" applyFont="1" applyBorder="1" applyAlignment="1">
      <alignment horizontal="center" vertical="center" wrapText="1"/>
    </xf>
    <xf numFmtId="0" fontId="24" fillId="0" borderId="35" xfId="0" applyFont="1" applyBorder="1" applyAlignment="1">
      <alignment horizontal="center" vertical="center" wrapText="1"/>
    </xf>
    <xf numFmtId="0" fontId="24" fillId="0" borderId="38" xfId="0" applyFont="1" applyBorder="1" applyAlignment="1">
      <alignment horizontal="center" vertical="center" wrapText="1"/>
    </xf>
    <xf numFmtId="0" fontId="24" fillId="0" borderId="40" xfId="0" applyFont="1" applyBorder="1" applyAlignment="1">
      <alignment horizontal="center" vertical="center" wrapText="1"/>
    </xf>
    <xf numFmtId="0" fontId="24" fillId="0" borderId="65" xfId="0" applyFont="1" applyBorder="1" applyAlignment="1">
      <alignment horizontal="center" vertical="center" wrapText="1"/>
    </xf>
    <xf numFmtId="0" fontId="24" fillId="0" borderId="55" xfId="0" applyFont="1" applyBorder="1" applyAlignment="1">
      <alignment horizontal="center" vertical="center" wrapText="1"/>
    </xf>
    <xf numFmtId="0" fontId="24" fillId="0" borderId="56" xfId="0" applyFont="1" applyBorder="1" applyAlignment="1">
      <alignment horizontal="center" vertical="center" wrapText="1"/>
    </xf>
    <xf numFmtId="0" fontId="40" fillId="0" borderId="70" xfId="0" applyFont="1" applyBorder="1" applyAlignment="1">
      <alignment horizontal="left" vertical="center"/>
    </xf>
    <xf numFmtId="0" fontId="40" fillId="0" borderId="71" xfId="0" applyFont="1" applyBorder="1" applyAlignment="1">
      <alignment horizontal="left" vertical="center"/>
    </xf>
    <xf numFmtId="0" fontId="40" fillId="0" borderId="72" xfId="0" applyFont="1" applyBorder="1" applyAlignment="1">
      <alignment horizontal="left" vertical="center"/>
    </xf>
    <xf numFmtId="0" fontId="24" fillId="0" borderId="73" xfId="0" applyFont="1" applyBorder="1" applyAlignment="1">
      <alignment horizontal="center" vertical="center" wrapText="1"/>
    </xf>
    <xf numFmtId="0" fontId="24" fillId="0" borderId="61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41" fillId="0" borderId="66" xfId="0" applyFont="1" applyBorder="1" applyAlignment="1">
      <alignment horizontal="left" vertical="center" indent="1" shrinkToFit="1"/>
    </xf>
    <xf numFmtId="0" fontId="41" fillId="0" borderId="67" xfId="0" applyFont="1" applyBorder="1" applyAlignment="1">
      <alignment horizontal="left" vertical="center" indent="1" shrinkToFit="1"/>
    </xf>
    <xf numFmtId="0" fontId="41" fillId="0" borderId="68" xfId="0" applyFont="1" applyBorder="1" applyAlignment="1">
      <alignment horizontal="left" vertical="center" indent="1" shrinkToFit="1"/>
    </xf>
    <xf numFmtId="0" fontId="41" fillId="0" borderId="69" xfId="0" applyFont="1" applyBorder="1" applyAlignment="1">
      <alignment horizontal="left" vertical="center" indent="1" shrinkToFit="1"/>
    </xf>
    <xf numFmtId="0" fontId="42" fillId="0" borderId="34" xfId="0" applyFont="1" applyBorder="1" applyAlignment="1">
      <alignment horizontal="center" vertical="center"/>
    </xf>
    <xf numFmtId="0" fontId="42" fillId="0" borderId="37" xfId="0" applyFont="1" applyBorder="1" applyAlignment="1">
      <alignment horizontal="center" vertical="center"/>
    </xf>
    <xf numFmtId="0" fontId="42" fillId="0" borderId="65" xfId="0" applyFont="1" applyBorder="1" applyAlignment="1">
      <alignment horizontal="center" vertical="center"/>
    </xf>
    <xf numFmtId="0" fontId="42" fillId="0" borderId="56" xfId="0" applyFont="1" applyBorder="1" applyAlignment="1">
      <alignment horizontal="center" vertical="center"/>
    </xf>
    <xf numFmtId="0" fontId="42" fillId="0" borderId="35" xfId="0" applyFont="1" applyBorder="1" applyAlignment="1">
      <alignment horizontal="center" vertical="center"/>
    </xf>
    <xf numFmtId="0" fontId="42" fillId="0" borderId="38" xfId="0" applyFont="1" applyBorder="1" applyAlignment="1">
      <alignment horizontal="center" vertical="center"/>
    </xf>
    <xf numFmtId="0" fontId="42" fillId="0" borderId="36" xfId="0" applyFont="1" applyBorder="1" applyAlignment="1">
      <alignment horizontal="center" vertical="center"/>
    </xf>
    <xf numFmtId="0" fontId="42" fillId="0" borderId="39" xfId="0" applyFont="1" applyBorder="1" applyAlignment="1">
      <alignment horizontal="center" vertical="center"/>
    </xf>
    <xf numFmtId="0" fontId="7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8" fillId="0" borderId="0" xfId="0" applyFont="1" applyFill="1" applyAlignment="1">
      <alignment horizontal="center" vertical="center"/>
    </xf>
    <xf numFmtId="0" fontId="76" fillId="0" borderId="1" xfId="0" applyFont="1" applyFill="1" applyBorder="1" applyAlignment="1">
      <alignment horizontal="center" vertical="center" shrinkToFit="1"/>
    </xf>
  </cellXfs>
  <cellStyles count="103">
    <cellStyle name="#,##0" xfId="1"/>
    <cellStyle name="(1)" xfId="2"/>
    <cellStyle name="??_x000c_둄_x001b__x000d_|?_x0001_?_x0003__x0014__x0007__x0001__x0001_" xfId="3"/>
    <cellStyle name="??&amp;O?&amp;H?_x0008__x000f__x0007_?_x0007__x0001__x0001_" xfId="4"/>
    <cellStyle name="??&amp;O?&amp;H?_x0008_??_x0007__x0001__x0001_" xfId="5"/>
    <cellStyle name="?曹%U?&amp;H?_x0008_?s_x000a__x0007__x0001__x0001_" xfId="6"/>
    <cellStyle name="_수정이여2003.05.19xls" xfId="7"/>
    <cellStyle name="_일위(김천)" xfId="8"/>
    <cellStyle name="_일위(포천)" xfId="9"/>
    <cellStyle name="0.0" xfId="10"/>
    <cellStyle name="0.00" xfId="11"/>
    <cellStyle name="AeE­ [0]_¿­¸° INT" xfId="47"/>
    <cellStyle name="ÅëÈ­ [0]_INQUIRY ¿µ¾÷ÃßÁø " xfId="48"/>
    <cellStyle name="AeE­ [0]_INQUIRY ¿μ¾÷AßAø " xfId="49"/>
    <cellStyle name="AeE­_¿­¸° INT" xfId="50"/>
    <cellStyle name="ÅëÈ­_INQUIRY ¿µ¾÷ÃßÁø " xfId="51"/>
    <cellStyle name="AeE­_INQUIRY ¿μ¾÷AßAø " xfId="52"/>
    <cellStyle name="AÞ¸¶ [0]_¿­¸° INT" xfId="53"/>
    <cellStyle name="ÄÞ¸¶ [0]_INQUIRY ¿µ¾÷ÃßÁø " xfId="54"/>
    <cellStyle name="AÞ¸¶ [0]_INQUIRY ¿μ¾÷AßAø " xfId="55"/>
    <cellStyle name="AÞ¸¶_¿­¸° INT" xfId="56"/>
    <cellStyle name="ÄÞ¸¶_INQUIRY ¿µ¾÷ÃßÁø " xfId="57"/>
    <cellStyle name="AÞ¸¶_INQUIRY ¿μ¾÷AßAø " xfId="58"/>
    <cellStyle name="C￥AØ_¿­¸° INT" xfId="59"/>
    <cellStyle name="Ç¥ÁØ_¿µ¾÷ÇöÈ² " xfId="60"/>
    <cellStyle name="C￥AØ_¿μ¾÷CoE² " xfId="61"/>
    <cellStyle name="Ç¥ÁØ_0N-HANDLING " xfId="62"/>
    <cellStyle name="C￥AØ_¾c½A " xfId="63"/>
    <cellStyle name="Ç¥ÁØ_5-1±¤°í " xfId="64"/>
    <cellStyle name="C￥AØ_AN°y(1.25) " xfId="65"/>
    <cellStyle name="Ç¥ÁØ_Áý°èÇ¥(2¿ù) " xfId="66"/>
    <cellStyle name="C￥AØ_SOON1 " xfId="67"/>
    <cellStyle name="Calc Currency (0)" xfId="68"/>
    <cellStyle name="category" xfId="69"/>
    <cellStyle name="Comma [0]" xfId="70"/>
    <cellStyle name="comma zerodec" xfId="71"/>
    <cellStyle name="Comma_ SG&amp;A Bridge " xfId="72"/>
    <cellStyle name="Copied" xfId="73"/>
    <cellStyle name="Curren?_x0012_퐀_x0017_?" xfId="74"/>
    <cellStyle name="Currency [0]" xfId="75"/>
    <cellStyle name="Currency_ SG&amp;A Bridge " xfId="76"/>
    <cellStyle name="Currency1" xfId="77"/>
    <cellStyle name="Dollar (zero dec)" xfId="78"/>
    <cellStyle name="Entered" xfId="79"/>
    <cellStyle name="Grey" xfId="80"/>
    <cellStyle name="head 1" xfId="81"/>
    <cellStyle name="HEADER" xfId="82"/>
    <cellStyle name="Header1" xfId="83"/>
    <cellStyle name="Header2" xfId="84"/>
    <cellStyle name="Input [yellow]" xfId="85"/>
    <cellStyle name="Model" xfId="86"/>
    <cellStyle name="no dec" xfId="87"/>
    <cellStyle name="Normal - Style1" xfId="88"/>
    <cellStyle name="Normal_ SG&amp;A Bridge " xfId="89"/>
    <cellStyle name="Percent [2]" xfId="90"/>
    <cellStyle name="RevList" xfId="91"/>
    <cellStyle name="subhead" xfId="92"/>
    <cellStyle name="Subtotal" xfId="93"/>
    <cellStyle name="고정소숫점" xfId="12"/>
    <cellStyle name="고정출력1" xfId="13"/>
    <cellStyle name="고정출력2" xfId="14"/>
    <cellStyle name="날짜" xfId="15"/>
    <cellStyle name="달러" xfId="16"/>
    <cellStyle name="뒤에 오는 하이퍼링크_대우24층" xfId="17"/>
    <cellStyle name="똿뗦먛귟 [0.00]_PRODUCT DETAIL Q1" xfId="18"/>
    <cellStyle name="똿뗦먛귟_PRODUCT DETAIL Q1" xfId="19"/>
    <cellStyle name="믅됞 [0.00]_PRODUCT DETAIL Q1" xfId="20"/>
    <cellStyle name="믅됞_PRODUCT DETAIL Q1" xfId="21"/>
    <cellStyle name="백분율" xfId="97" builtinId="5"/>
    <cellStyle name="백분율 2" xfId="22"/>
    <cellStyle name="뷭?_BOOKSHIP" xfId="23"/>
    <cellStyle name="숫자(R)" xfId="24"/>
    <cellStyle name="쉼표 [0]" xfId="94" builtinId="6"/>
    <cellStyle name="쉼표 [0] 2" xfId="25"/>
    <cellStyle name="쉼표 [0] 3" xfId="26"/>
    <cellStyle name="스타일 1" xfId="27"/>
    <cellStyle name="자리수" xfId="28"/>
    <cellStyle name="자리수0" xfId="29"/>
    <cellStyle name="지정되지 않음" xfId="30"/>
    <cellStyle name="콤마 [0]_  종  합  " xfId="31"/>
    <cellStyle name="콤마(1)" xfId="32"/>
    <cellStyle name="콤마_  종  합  " xfId="33"/>
    <cellStyle name="통화 [0] 2" xfId="34"/>
    <cellStyle name="통화 [0] 3" xfId="35"/>
    <cellStyle name="퍼센트" xfId="36"/>
    <cellStyle name="표준" xfId="0" builtinId="0"/>
    <cellStyle name="표준 10" xfId="102"/>
    <cellStyle name="표준 2" xfId="37"/>
    <cellStyle name="표준 2 2" xfId="38"/>
    <cellStyle name="표준 2_최종! 연간단가 제1권역(1차정산)" xfId="39"/>
    <cellStyle name="표준 3" xfId="40"/>
    <cellStyle name="표준 4" xfId="41"/>
    <cellStyle name="표준 5" xfId="42"/>
    <cellStyle name="표준 6" xfId="98"/>
    <cellStyle name="표준 7" xfId="99"/>
    <cellStyle name="표준 8" xfId="100"/>
    <cellStyle name="표준 9" xfId="101"/>
    <cellStyle name="標準_Akia(F）-8" xfId="43"/>
    <cellStyle name="표준_성서네거리~이곡네거리 외 2개소 포장보수공사" xfId="95"/>
    <cellStyle name="표준_위치도(원안)" xfId="96"/>
    <cellStyle name="합산" xfId="44"/>
    <cellStyle name="화폐기호" xfId="45"/>
    <cellStyle name="화폐기호0" xfId="46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70</xdr:row>
      <xdr:rowOff>43963</xdr:rowOff>
    </xdr:from>
    <xdr:to>
      <xdr:col>40</xdr:col>
      <xdr:colOff>146539</xdr:colOff>
      <xdr:row>91</xdr:row>
      <xdr:rowOff>108661</xdr:rowOff>
    </xdr:to>
    <xdr:pic>
      <xdr:nvPicPr>
        <xdr:cNvPr id="49" name="그림 4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4140963"/>
          <a:ext cx="6594230" cy="4013910"/>
        </a:xfrm>
        <a:prstGeom prst="rect">
          <a:avLst/>
        </a:prstGeom>
      </xdr:spPr>
    </xdr:pic>
    <xdr:clientData/>
  </xdr:twoCellAnchor>
  <xdr:twoCellAnchor editAs="oneCell">
    <xdr:from>
      <xdr:col>0</xdr:col>
      <xdr:colOff>43962</xdr:colOff>
      <xdr:row>93</xdr:row>
      <xdr:rowOff>0</xdr:rowOff>
    </xdr:from>
    <xdr:to>
      <xdr:col>40</xdr:col>
      <xdr:colOff>117232</xdr:colOff>
      <xdr:row>114</xdr:row>
      <xdr:rowOff>45914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962" y="18588404"/>
          <a:ext cx="6520962" cy="394383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47</xdr:row>
      <xdr:rowOff>109905</xdr:rowOff>
    </xdr:from>
    <xdr:to>
      <xdr:col>40</xdr:col>
      <xdr:colOff>149327</xdr:colOff>
      <xdr:row>67</xdr:row>
      <xdr:rowOff>131885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9766790"/>
          <a:ext cx="6597019" cy="375871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24</xdr:row>
      <xdr:rowOff>117231</xdr:rowOff>
    </xdr:from>
    <xdr:to>
      <xdr:col>40</xdr:col>
      <xdr:colOff>136864</xdr:colOff>
      <xdr:row>44</xdr:row>
      <xdr:rowOff>146539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5334000"/>
          <a:ext cx="6584556" cy="376603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</xdr:row>
      <xdr:rowOff>74544</xdr:rowOff>
    </xdr:from>
    <xdr:to>
      <xdr:col>40</xdr:col>
      <xdr:colOff>137106</xdr:colOff>
      <xdr:row>22</xdr:row>
      <xdr:rowOff>24848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960783"/>
          <a:ext cx="6763193" cy="3718891"/>
        </a:xfrm>
        <a:prstGeom prst="rect">
          <a:avLst/>
        </a:prstGeom>
      </xdr:spPr>
    </xdr:pic>
    <xdr:clientData/>
  </xdr:twoCellAnchor>
  <xdr:twoCellAnchor>
    <xdr:from>
      <xdr:col>29</xdr:col>
      <xdr:colOff>91966</xdr:colOff>
      <xdr:row>19</xdr:row>
      <xdr:rowOff>45983</xdr:rowOff>
    </xdr:from>
    <xdr:to>
      <xdr:col>39</xdr:col>
      <xdr:colOff>139645</xdr:colOff>
      <xdr:row>21</xdr:row>
      <xdr:rowOff>72302</xdr:rowOff>
    </xdr:to>
    <xdr:sp macro="" textlink="">
      <xdr:nvSpPr>
        <xdr:cNvPr id="30" name="TextBox 29"/>
        <xdr:cNvSpPr txBox="1"/>
      </xdr:nvSpPr>
      <xdr:spPr>
        <a:xfrm>
          <a:off x="4895879" y="4203853"/>
          <a:ext cx="1704201" cy="357623"/>
        </a:xfrm>
        <a:prstGeom prst="rect">
          <a:avLst/>
        </a:prstGeom>
        <a:solidFill>
          <a:schemeClr val="lt1"/>
        </a:solidFill>
        <a:ln w="38100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효목네거리</a:t>
          </a:r>
          <a:endParaRPr lang="en-US" altLang="ko-KR" sz="1100"/>
        </a:p>
      </xdr:txBody>
    </xdr:sp>
    <xdr:clientData/>
  </xdr:twoCellAnchor>
  <xdr:twoCellAnchor>
    <xdr:from>
      <xdr:col>2</xdr:col>
      <xdr:colOff>57122</xdr:colOff>
      <xdr:row>5</xdr:row>
      <xdr:rowOff>79112</xdr:rowOff>
    </xdr:from>
    <xdr:to>
      <xdr:col>12</xdr:col>
      <xdr:colOff>99758</xdr:colOff>
      <xdr:row>6</xdr:row>
      <xdr:rowOff>206864</xdr:rowOff>
    </xdr:to>
    <xdr:sp macro="" textlink="">
      <xdr:nvSpPr>
        <xdr:cNvPr id="31" name="TextBox 30"/>
        <xdr:cNvSpPr txBox="1"/>
      </xdr:nvSpPr>
      <xdr:spPr>
        <a:xfrm>
          <a:off x="388426" y="1586547"/>
          <a:ext cx="1699158" cy="334817"/>
        </a:xfrm>
        <a:prstGeom prst="rect">
          <a:avLst/>
        </a:prstGeom>
        <a:solidFill>
          <a:schemeClr val="lt1"/>
        </a:solidFill>
        <a:ln w="38100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효목고가네거리</a:t>
          </a:r>
          <a:endParaRPr lang="en-US" altLang="ko-KR" sz="1100"/>
        </a:p>
        <a:p>
          <a:pPr algn="ctr"/>
          <a:endParaRPr lang="en-US" altLang="ko-KR" sz="1100"/>
        </a:p>
      </xdr:txBody>
    </xdr:sp>
    <xdr:clientData/>
  </xdr:twoCellAnchor>
  <xdr:twoCellAnchor>
    <xdr:from>
      <xdr:col>0</xdr:col>
      <xdr:colOff>0</xdr:colOff>
      <xdr:row>30</xdr:row>
      <xdr:rowOff>70338</xdr:rowOff>
    </xdr:from>
    <xdr:to>
      <xdr:col>10</xdr:col>
      <xdr:colOff>69938</xdr:colOff>
      <xdr:row>32</xdr:row>
      <xdr:rowOff>6005</xdr:rowOff>
    </xdr:to>
    <xdr:sp macro="" textlink="">
      <xdr:nvSpPr>
        <xdr:cNvPr id="40" name="TextBox 39"/>
        <xdr:cNvSpPr txBox="1"/>
      </xdr:nvSpPr>
      <xdr:spPr>
        <a:xfrm>
          <a:off x="0" y="6561992"/>
          <a:ext cx="1681861" cy="360628"/>
        </a:xfrm>
        <a:prstGeom prst="rect">
          <a:avLst/>
        </a:prstGeom>
        <a:solidFill>
          <a:schemeClr val="lt1"/>
        </a:solidFill>
        <a:ln w="38100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매천초등학교 교차로</a:t>
          </a:r>
          <a:endParaRPr lang="en-US" altLang="ko-KR" sz="1100"/>
        </a:p>
      </xdr:txBody>
    </xdr:sp>
    <xdr:clientData/>
  </xdr:twoCellAnchor>
  <xdr:twoCellAnchor>
    <xdr:from>
      <xdr:col>26</xdr:col>
      <xdr:colOff>109172</xdr:colOff>
      <xdr:row>31</xdr:row>
      <xdr:rowOff>109171</xdr:rowOff>
    </xdr:from>
    <xdr:to>
      <xdr:col>37</xdr:col>
      <xdr:colOff>17917</xdr:colOff>
      <xdr:row>33</xdr:row>
      <xdr:rowOff>37511</xdr:rowOff>
    </xdr:to>
    <xdr:sp macro="" textlink="">
      <xdr:nvSpPr>
        <xdr:cNvPr id="43" name="TextBox 42"/>
        <xdr:cNvSpPr txBox="1"/>
      </xdr:nvSpPr>
      <xdr:spPr>
        <a:xfrm>
          <a:off x="4300172" y="6813306"/>
          <a:ext cx="1681860" cy="353301"/>
        </a:xfrm>
        <a:prstGeom prst="rect">
          <a:avLst/>
        </a:prstGeom>
        <a:solidFill>
          <a:schemeClr val="lt1"/>
        </a:solidFill>
        <a:ln w="38100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태전네거리</a:t>
          </a:r>
          <a:endParaRPr lang="en-US" altLang="ko-KR" sz="1100"/>
        </a:p>
      </xdr:txBody>
    </xdr:sp>
    <xdr:clientData/>
  </xdr:twoCellAnchor>
  <xdr:twoCellAnchor>
    <xdr:from>
      <xdr:col>23</xdr:col>
      <xdr:colOff>3664</xdr:colOff>
      <xdr:row>49</xdr:row>
      <xdr:rowOff>27110</xdr:rowOff>
    </xdr:from>
    <xdr:to>
      <xdr:col>33</xdr:col>
      <xdr:colOff>73602</xdr:colOff>
      <xdr:row>50</xdr:row>
      <xdr:rowOff>175257</xdr:rowOff>
    </xdr:to>
    <xdr:sp macro="" textlink="">
      <xdr:nvSpPr>
        <xdr:cNvPr id="38" name="TextBox 37"/>
        <xdr:cNvSpPr txBox="1"/>
      </xdr:nvSpPr>
      <xdr:spPr>
        <a:xfrm>
          <a:off x="3711087" y="10108956"/>
          <a:ext cx="1681861" cy="360628"/>
        </a:xfrm>
        <a:prstGeom prst="rect">
          <a:avLst/>
        </a:prstGeom>
        <a:solidFill>
          <a:schemeClr val="lt1"/>
        </a:solidFill>
        <a:ln w="38100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매천고네거리</a:t>
          </a:r>
          <a:endParaRPr lang="en-US" altLang="ko-KR" sz="1100"/>
        </a:p>
      </xdr:txBody>
    </xdr:sp>
    <xdr:clientData/>
  </xdr:twoCellAnchor>
  <xdr:twoCellAnchor>
    <xdr:from>
      <xdr:col>4</xdr:col>
      <xdr:colOff>75467</xdr:colOff>
      <xdr:row>59</xdr:row>
      <xdr:rowOff>51288</xdr:rowOff>
    </xdr:from>
    <xdr:to>
      <xdr:col>14</xdr:col>
      <xdr:colOff>145405</xdr:colOff>
      <xdr:row>61</xdr:row>
      <xdr:rowOff>82205</xdr:rowOff>
    </xdr:to>
    <xdr:sp macro="" textlink="">
      <xdr:nvSpPr>
        <xdr:cNvPr id="39" name="TextBox 38"/>
        <xdr:cNvSpPr txBox="1"/>
      </xdr:nvSpPr>
      <xdr:spPr>
        <a:xfrm>
          <a:off x="720236" y="12155365"/>
          <a:ext cx="1681861" cy="353302"/>
        </a:xfrm>
        <a:prstGeom prst="rect">
          <a:avLst/>
        </a:prstGeom>
        <a:solidFill>
          <a:schemeClr val="lt1"/>
        </a:solidFill>
        <a:ln w="38100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매천삼거리</a:t>
          </a:r>
          <a:endParaRPr lang="en-US" altLang="ko-KR" sz="1100"/>
        </a:p>
        <a:p>
          <a:pPr algn="ctr"/>
          <a:endParaRPr lang="en-US" altLang="ko-KR" sz="1100"/>
        </a:p>
      </xdr:txBody>
    </xdr:sp>
    <xdr:clientData/>
  </xdr:twoCellAnchor>
  <xdr:twoCellAnchor>
    <xdr:from>
      <xdr:col>22</xdr:col>
      <xdr:colOff>154598</xdr:colOff>
      <xdr:row>89</xdr:row>
      <xdr:rowOff>18318</xdr:rowOff>
    </xdr:from>
    <xdr:to>
      <xdr:col>33</xdr:col>
      <xdr:colOff>64076</xdr:colOff>
      <xdr:row>91</xdr:row>
      <xdr:rowOff>52898</xdr:rowOff>
    </xdr:to>
    <xdr:sp macro="" textlink="">
      <xdr:nvSpPr>
        <xdr:cNvPr id="54" name="TextBox 53"/>
        <xdr:cNvSpPr txBox="1"/>
      </xdr:nvSpPr>
      <xdr:spPr>
        <a:xfrm>
          <a:off x="3700829" y="17742145"/>
          <a:ext cx="1682593" cy="356965"/>
        </a:xfrm>
        <a:prstGeom prst="rect">
          <a:avLst/>
        </a:prstGeom>
        <a:solidFill>
          <a:schemeClr val="lt1"/>
        </a:solidFill>
        <a:ln w="38100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봉무</a:t>
          </a:r>
          <a:r>
            <a:rPr lang="en-US" altLang="ko-KR" sz="1100"/>
            <a:t>IC</a:t>
          </a:r>
          <a:r>
            <a:rPr lang="ko-KR" altLang="en-US" sz="1100"/>
            <a:t>삼거리</a:t>
          </a:r>
          <a:endParaRPr lang="en-US" altLang="ko-KR" sz="1100"/>
        </a:p>
      </xdr:txBody>
    </xdr:sp>
    <xdr:clientData/>
  </xdr:twoCellAnchor>
  <xdr:twoCellAnchor>
    <xdr:from>
      <xdr:col>28</xdr:col>
      <xdr:colOff>32971</xdr:colOff>
      <xdr:row>71</xdr:row>
      <xdr:rowOff>68140</xdr:rowOff>
    </xdr:from>
    <xdr:to>
      <xdr:col>38</xdr:col>
      <xdr:colOff>102909</xdr:colOff>
      <xdr:row>73</xdr:row>
      <xdr:rowOff>877</xdr:rowOff>
    </xdr:to>
    <xdr:sp macro="" textlink="">
      <xdr:nvSpPr>
        <xdr:cNvPr id="55" name="TextBox 54"/>
        <xdr:cNvSpPr txBox="1"/>
      </xdr:nvSpPr>
      <xdr:spPr>
        <a:xfrm>
          <a:off x="4546356" y="14377621"/>
          <a:ext cx="1681861" cy="357698"/>
        </a:xfrm>
        <a:prstGeom prst="rect">
          <a:avLst/>
        </a:prstGeom>
        <a:solidFill>
          <a:schemeClr val="lt1"/>
        </a:solidFill>
        <a:ln w="38100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파군재삼거리 동편</a:t>
          </a:r>
          <a:endParaRPr lang="en-US" altLang="ko-KR" sz="1100"/>
        </a:p>
      </xdr:txBody>
    </xdr:sp>
    <xdr:clientData/>
  </xdr:twoCellAnchor>
  <xdr:twoCellAnchor>
    <xdr:from>
      <xdr:col>15</xdr:col>
      <xdr:colOff>26376</xdr:colOff>
      <xdr:row>99</xdr:row>
      <xdr:rowOff>76200</xdr:rowOff>
    </xdr:from>
    <xdr:to>
      <xdr:col>25</xdr:col>
      <xdr:colOff>96314</xdr:colOff>
      <xdr:row>101</xdr:row>
      <xdr:rowOff>11867</xdr:rowOff>
    </xdr:to>
    <xdr:sp macro="" textlink="">
      <xdr:nvSpPr>
        <xdr:cNvPr id="56" name="TextBox 55"/>
        <xdr:cNvSpPr txBox="1"/>
      </xdr:nvSpPr>
      <xdr:spPr>
        <a:xfrm>
          <a:off x="2444261" y="19939488"/>
          <a:ext cx="1681861" cy="360629"/>
        </a:xfrm>
        <a:prstGeom prst="rect">
          <a:avLst/>
        </a:prstGeom>
        <a:solidFill>
          <a:schemeClr val="lt1"/>
        </a:solidFill>
        <a:ln w="38100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경대교</a:t>
          </a:r>
          <a:endParaRPr lang="en-US" altLang="ko-KR" sz="1100"/>
        </a:p>
      </xdr:txBody>
    </xdr:sp>
    <xdr:clientData/>
  </xdr:twoCellAnchor>
  <xdr:twoCellAnchor>
    <xdr:from>
      <xdr:col>6</xdr:col>
      <xdr:colOff>0</xdr:colOff>
      <xdr:row>3</xdr:row>
      <xdr:rowOff>179435</xdr:rowOff>
    </xdr:from>
    <xdr:to>
      <xdr:col>27</xdr:col>
      <xdr:colOff>95250</xdr:colOff>
      <xdr:row>21</xdr:row>
      <xdr:rowOff>146538</xdr:rowOff>
    </xdr:to>
    <xdr:sp macro="" textlink="">
      <xdr:nvSpPr>
        <xdr:cNvPr id="16" name="자유형 15"/>
        <xdr:cNvSpPr/>
      </xdr:nvSpPr>
      <xdr:spPr>
        <a:xfrm>
          <a:off x="967154" y="1278473"/>
          <a:ext cx="3480288" cy="3381450"/>
        </a:xfrm>
        <a:custGeom>
          <a:avLst/>
          <a:gdLst>
            <a:gd name="connsiteX0" fmla="*/ 0 w 3480288"/>
            <a:gd name="connsiteY0" fmla="*/ 33046 h 3381450"/>
            <a:gd name="connsiteX1" fmla="*/ 461596 w 3480288"/>
            <a:gd name="connsiteY1" fmla="*/ 11065 h 3381450"/>
            <a:gd name="connsiteX2" fmla="*/ 1062404 w 3480288"/>
            <a:gd name="connsiteY2" fmla="*/ 186912 h 3381450"/>
            <a:gd name="connsiteX3" fmla="*/ 1560634 w 3480288"/>
            <a:gd name="connsiteY3" fmla="*/ 450681 h 3381450"/>
            <a:gd name="connsiteX4" fmla="*/ 1963615 w 3480288"/>
            <a:gd name="connsiteY4" fmla="*/ 809700 h 3381450"/>
            <a:gd name="connsiteX5" fmla="*/ 2256692 w 3480288"/>
            <a:gd name="connsiteY5" fmla="*/ 1198027 h 3381450"/>
            <a:gd name="connsiteX6" fmla="*/ 2681654 w 3480288"/>
            <a:gd name="connsiteY6" fmla="*/ 1960027 h 3381450"/>
            <a:gd name="connsiteX7" fmla="*/ 3026019 w 3480288"/>
            <a:gd name="connsiteY7" fmla="*/ 2553508 h 3381450"/>
            <a:gd name="connsiteX8" fmla="*/ 3480288 w 3480288"/>
            <a:gd name="connsiteY8" fmla="*/ 3381450 h 33814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3480288" h="3381450">
              <a:moveTo>
                <a:pt x="0" y="33046"/>
              </a:moveTo>
              <a:cubicBezTo>
                <a:pt x="142264" y="9233"/>
                <a:pt x="284529" y="-14579"/>
                <a:pt x="461596" y="11065"/>
              </a:cubicBezTo>
              <a:cubicBezTo>
                <a:pt x="638663" y="36709"/>
                <a:pt x="879231" y="113643"/>
                <a:pt x="1062404" y="186912"/>
              </a:cubicBezTo>
              <a:cubicBezTo>
                <a:pt x="1245577" y="260181"/>
                <a:pt x="1410432" y="346883"/>
                <a:pt x="1560634" y="450681"/>
              </a:cubicBezTo>
              <a:cubicBezTo>
                <a:pt x="1710836" y="554479"/>
                <a:pt x="1847605" y="685142"/>
                <a:pt x="1963615" y="809700"/>
              </a:cubicBezTo>
              <a:cubicBezTo>
                <a:pt x="2079625" y="934258"/>
                <a:pt x="2137019" y="1006306"/>
                <a:pt x="2256692" y="1198027"/>
              </a:cubicBezTo>
              <a:cubicBezTo>
                <a:pt x="2376365" y="1389748"/>
                <a:pt x="2553433" y="1734114"/>
                <a:pt x="2681654" y="1960027"/>
              </a:cubicBezTo>
              <a:cubicBezTo>
                <a:pt x="2809875" y="2185941"/>
                <a:pt x="2892913" y="2316604"/>
                <a:pt x="3026019" y="2553508"/>
              </a:cubicBezTo>
              <a:cubicBezTo>
                <a:pt x="3159125" y="2790412"/>
                <a:pt x="3319706" y="3085931"/>
                <a:pt x="3480288" y="3381450"/>
              </a:cubicBezTo>
            </a:path>
          </a:pathLst>
        </a:cu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9</xdr:col>
      <xdr:colOff>87923</xdr:colOff>
      <xdr:row>32</xdr:row>
      <xdr:rowOff>175847</xdr:rowOff>
    </xdr:from>
    <xdr:to>
      <xdr:col>26</xdr:col>
      <xdr:colOff>0</xdr:colOff>
      <xdr:row>33</xdr:row>
      <xdr:rowOff>36635</xdr:rowOff>
    </xdr:to>
    <xdr:sp macro="" textlink="">
      <xdr:nvSpPr>
        <xdr:cNvPr id="26" name="자유형 25"/>
        <xdr:cNvSpPr/>
      </xdr:nvSpPr>
      <xdr:spPr>
        <a:xfrm>
          <a:off x="1538654" y="7092462"/>
          <a:ext cx="2652346" cy="73269"/>
        </a:xfrm>
        <a:custGeom>
          <a:avLst/>
          <a:gdLst>
            <a:gd name="connsiteX0" fmla="*/ 0 w 2652346"/>
            <a:gd name="connsiteY0" fmla="*/ 73269 h 73269"/>
            <a:gd name="connsiteX1" fmla="*/ 2652346 w 2652346"/>
            <a:gd name="connsiteY1" fmla="*/ 0 h 7326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2652346" h="73269">
              <a:moveTo>
                <a:pt x="0" y="73269"/>
              </a:moveTo>
              <a:lnTo>
                <a:pt x="2652346" y="0"/>
              </a:lnTo>
            </a:path>
          </a:pathLst>
        </a:cu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9</xdr:col>
      <xdr:colOff>109904</xdr:colOff>
      <xdr:row>49</xdr:row>
      <xdr:rowOff>183173</xdr:rowOff>
    </xdr:from>
    <xdr:to>
      <xdr:col>22</xdr:col>
      <xdr:colOff>40316</xdr:colOff>
      <xdr:row>63</xdr:row>
      <xdr:rowOff>136178</xdr:rowOff>
    </xdr:to>
    <xdr:sp macro="" textlink="">
      <xdr:nvSpPr>
        <xdr:cNvPr id="28" name="자유형 27"/>
        <xdr:cNvSpPr/>
      </xdr:nvSpPr>
      <xdr:spPr>
        <a:xfrm>
          <a:off x="1560635" y="10265019"/>
          <a:ext cx="2025912" cy="2620005"/>
        </a:xfrm>
        <a:custGeom>
          <a:avLst/>
          <a:gdLst>
            <a:gd name="connsiteX0" fmla="*/ 1970942 w 2025912"/>
            <a:gd name="connsiteY0" fmla="*/ 0 h 2620005"/>
            <a:gd name="connsiteX1" fmla="*/ 1992923 w 2025912"/>
            <a:gd name="connsiteY1" fmla="*/ 871904 h 2620005"/>
            <a:gd name="connsiteX2" fmla="*/ 2014903 w 2025912"/>
            <a:gd name="connsiteY2" fmla="*/ 1450731 h 2620005"/>
            <a:gd name="connsiteX3" fmla="*/ 2022230 w 2025912"/>
            <a:gd name="connsiteY3" fmla="*/ 1721827 h 2620005"/>
            <a:gd name="connsiteX4" fmla="*/ 1956288 w 2025912"/>
            <a:gd name="connsiteY4" fmla="*/ 2022231 h 2620005"/>
            <a:gd name="connsiteX5" fmla="*/ 1721827 w 2025912"/>
            <a:gd name="connsiteY5" fmla="*/ 2337289 h 2620005"/>
            <a:gd name="connsiteX6" fmla="*/ 1428750 w 2025912"/>
            <a:gd name="connsiteY6" fmla="*/ 2571750 h 2620005"/>
            <a:gd name="connsiteX7" fmla="*/ 1018442 w 2025912"/>
            <a:gd name="connsiteY7" fmla="*/ 2615712 h 2620005"/>
            <a:gd name="connsiteX8" fmla="*/ 263769 w 2025912"/>
            <a:gd name="connsiteY8" fmla="*/ 2505808 h 2620005"/>
            <a:gd name="connsiteX9" fmla="*/ 0 w 2025912"/>
            <a:gd name="connsiteY9" fmla="*/ 2439866 h 262000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2025912" h="2620005">
              <a:moveTo>
                <a:pt x="1970942" y="0"/>
              </a:moveTo>
              <a:cubicBezTo>
                <a:pt x="1978269" y="315058"/>
                <a:pt x="1985596" y="630116"/>
                <a:pt x="1992923" y="871904"/>
              </a:cubicBezTo>
              <a:cubicBezTo>
                <a:pt x="2000250" y="1113692"/>
                <a:pt x="2010019" y="1309077"/>
                <a:pt x="2014903" y="1450731"/>
              </a:cubicBezTo>
              <a:cubicBezTo>
                <a:pt x="2019787" y="1592385"/>
                <a:pt x="2031999" y="1626577"/>
                <a:pt x="2022230" y="1721827"/>
              </a:cubicBezTo>
              <a:cubicBezTo>
                <a:pt x="2012461" y="1817077"/>
                <a:pt x="2006355" y="1919654"/>
                <a:pt x="1956288" y="2022231"/>
              </a:cubicBezTo>
              <a:cubicBezTo>
                <a:pt x="1906221" y="2124808"/>
                <a:pt x="1809750" y="2245703"/>
                <a:pt x="1721827" y="2337289"/>
              </a:cubicBezTo>
              <a:cubicBezTo>
                <a:pt x="1633904" y="2428875"/>
                <a:pt x="1545981" y="2525346"/>
                <a:pt x="1428750" y="2571750"/>
              </a:cubicBezTo>
              <a:cubicBezTo>
                <a:pt x="1311519" y="2618154"/>
                <a:pt x="1212605" y="2626702"/>
                <a:pt x="1018442" y="2615712"/>
              </a:cubicBezTo>
              <a:cubicBezTo>
                <a:pt x="824279" y="2604722"/>
                <a:pt x="433509" y="2535116"/>
                <a:pt x="263769" y="2505808"/>
              </a:cubicBezTo>
              <a:cubicBezTo>
                <a:pt x="94029" y="2476500"/>
                <a:pt x="47014" y="2458183"/>
                <a:pt x="0" y="2439866"/>
              </a:cubicBezTo>
            </a:path>
          </a:pathLst>
        </a:cu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21</xdr:col>
      <xdr:colOff>85930</xdr:colOff>
      <xdr:row>72</xdr:row>
      <xdr:rowOff>161192</xdr:rowOff>
    </xdr:from>
    <xdr:to>
      <xdr:col>27</xdr:col>
      <xdr:colOff>7327</xdr:colOff>
      <xdr:row>90</xdr:row>
      <xdr:rowOff>131885</xdr:rowOff>
    </xdr:to>
    <xdr:sp macro="" textlink="">
      <xdr:nvSpPr>
        <xdr:cNvPr id="50" name="자유형 49"/>
        <xdr:cNvSpPr/>
      </xdr:nvSpPr>
      <xdr:spPr>
        <a:xfrm>
          <a:off x="3470968" y="14683154"/>
          <a:ext cx="888551" cy="3333750"/>
        </a:xfrm>
        <a:custGeom>
          <a:avLst/>
          <a:gdLst>
            <a:gd name="connsiteX0" fmla="*/ 888551 w 888551"/>
            <a:gd name="connsiteY0" fmla="*/ 0 h 3333750"/>
            <a:gd name="connsiteX1" fmla="*/ 807955 w 888551"/>
            <a:gd name="connsiteY1" fmla="*/ 190500 h 3333750"/>
            <a:gd name="connsiteX2" fmla="*/ 807955 w 888551"/>
            <a:gd name="connsiteY2" fmla="*/ 388327 h 3333750"/>
            <a:gd name="connsiteX3" fmla="*/ 778647 w 888551"/>
            <a:gd name="connsiteY3" fmla="*/ 512884 h 3333750"/>
            <a:gd name="connsiteX4" fmla="*/ 676070 w 888551"/>
            <a:gd name="connsiteY4" fmla="*/ 644769 h 3333750"/>
            <a:gd name="connsiteX5" fmla="*/ 544186 w 888551"/>
            <a:gd name="connsiteY5" fmla="*/ 783981 h 3333750"/>
            <a:gd name="connsiteX6" fmla="*/ 492897 w 888551"/>
            <a:gd name="connsiteY6" fmla="*/ 930519 h 3333750"/>
            <a:gd name="connsiteX7" fmla="*/ 492897 w 888551"/>
            <a:gd name="connsiteY7" fmla="*/ 1099038 h 3333750"/>
            <a:gd name="connsiteX8" fmla="*/ 507551 w 888551"/>
            <a:gd name="connsiteY8" fmla="*/ 1428750 h 3333750"/>
            <a:gd name="connsiteX9" fmla="*/ 478244 w 888551"/>
            <a:gd name="connsiteY9" fmla="*/ 1677865 h 3333750"/>
            <a:gd name="connsiteX10" fmla="*/ 412301 w 888551"/>
            <a:gd name="connsiteY10" fmla="*/ 1875692 h 3333750"/>
            <a:gd name="connsiteX11" fmla="*/ 339032 w 888551"/>
            <a:gd name="connsiteY11" fmla="*/ 2058865 h 3333750"/>
            <a:gd name="connsiteX12" fmla="*/ 177840 w 888551"/>
            <a:gd name="connsiteY12" fmla="*/ 2205404 h 3333750"/>
            <a:gd name="connsiteX13" fmla="*/ 111897 w 888551"/>
            <a:gd name="connsiteY13" fmla="*/ 2395904 h 3333750"/>
            <a:gd name="connsiteX14" fmla="*/ 75263 w 888551"/>
            <a:gd name="connsiteY14" fmla="*/ 2696308 h 3333750"/>
            <a:gd name="connsiteX15" fmla="*/ 9320 w 888551"/>
            <a:gd name="connsiteY15" fmla="*/ 3135923 h 3333750"/>
            <a:gd name="connsiteX16" fmla="*/ 1994 w 888551"/>
            <a:gd name="connsiteY16" fmla="*/ 3333750 h 33337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</a:cxnLst>
          <a:rect l="l" t="t" r="r" b="b"/>
          <a:pathLst>
            <a:path w="888551" h="3333750">
              <a:moveTo>
                <a:pt x="888551" y="0"/>
              </a:moveTo>
              <a:cubicBezTo>
                <a:pt x="854969" y="62889"/>
                <a:pt x="821388" y="125779"/>
                <a:pt x="807955" y="190500"/>
              </a:cubicBezTo>
              <a:cubicBezTo>
                <a:pt x="794522" y="255221"/>
                <a:pt x="812840" y="334596"/>
                <a:pt x="807955" y="388327"/>
              </a:cubicBezTo>
              <a:cubicBezTo>
                <a:pt x="803070" y="442058"/>
                <a:pt x="800628" y="470144"/>
                <a:pt x="778647" y="512884"/>
              </a:cubicBezTo>
              <a:cubicBezTo>
                <a:pt x="756666" y="555624"/>
                <a:pt x="715147" y="599586"/>
                <a:pt x="676070" y="644769"/>
              </a:cubicBezTo>
              <a:cubicBezTo>
                <a:pt x="636993" y="689952"/>
                <a:pt x="574715" y="736356"/>
                <a:pt x="544186" y="783981"/>
              </a:cubicBezTo>
              <a:cubicBezTo>
                <a:pt x="513657" y="831606"/>
                <a:pt x="501445" y="878010"/>
                <a:pt x="492897" y="930519"/>
              </a:cubicBezTo>
              <a:cubicBezTo>
                <a:pt x="484349" y="983029"/>
                <a:pt x="490455" y="1016000"/>
                <a:pt x="492897" y="1099038"/>
              </a:cubicBezTo>
              <a:cubicBezTo>
                <a:pt x="495339" y="1182076"/>
                <a:pt x="509993" y="1332279"/>
                <a:pt x="507551" y="1428750"/>
              </a:cubicBezTo>
              <a:cubicBezTo>
                <a:pt x="505109" y="1525221"/>
                <a:pt x="494119" y="1603375"/>
                <a:pt x="478244" y="1677865"/>
              </a:cubicBezTo>
              <a:cubicBezTo>
                <a:pt x="462369" y="1752355"/>
                <a:pt x="435503" y="1812192"/>
                <a:pt x="412301" y="1875692"/>
              </a:cubicBezTo>
              <a:cubicBezTo>
                <a:pt x="389099" y="1939192"/>
                <a:pt x="378109" y="2003913"/>
                <a:pt x="339032" y="2058865"/>
              </a:cubicBezTo>
              <a:cubicBezTo>
                <a:pt x="299955" y="2113817"/>
                <a:pt x="215696" y="2149231"/>
                <a:pt x="177840" y="2205404"/>
              </a:cubicBezTo>
              <a:cubicBezTo>
                <a:pt x="139984" y="2261577"/>
                <a:pt x="128993" y="2314087"/>
                <a:pt x="111897" y="2395904"/>
              </a:cubicBezTo>
              <a:cubicBezTo>
                <a:pt x="94801" y="2477721"/>
                <a:pt x="92359" y="2572972"/>
                <a:pt x="75263" y="2696308"/>
              </a:cubicBezTo>
              <a:cubicBezTo>
                <a:pt x="58167" y="2819644"/>
                <a:pt x="21531" y="3029683"/>
                <a:pt x="9320" y="3135923"/>
              </a:cubicBezTo>
              <a:cubicBezTo>
                <a:pt x="-2891" y="3242163"/>
                <a:pt x="-449" y="3287956"/>
                <a:pt x="1994" y="3333750"/>
              </a:cubicBezTo>
            </a:path>
          </a:pathLst>
        </a:cu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17</xdr:col>
      <xdr:colOff>139212</xdr:colOff>
      <xdr:row>102</xdr:row>
      <xdr:rowOff>102577</xdr:rowOff>
    </xdr:from>
    <xdr:to>
      <xdr:col>23</xdr:col>
      <xdr:colOff>51289</xdr:colOff>
      <xdr:row>102</xdr:row>
      <xdr:rowOff>117231</xdr:rowOff>
    </xdr:to>
    <xdr:sp macro="" textlink="">
      <xdr:nvSpPr>
        <xdr:cNvPr id="52" name="자유형 51"/>
        <xdr:cNvSpPr/>
      </xdr:nvSpPr>
      <xdr:spPr>
        <a:xfrm>
          <a:off x="2879481" y="20603308"/>
          <a:ext cx="879231" cy="14654"/>
        </a:xfrm>
        <a:custGeom>
          <a:avLst/>
          <a:gdLst>
            <a:gd name="connsiteX0" fmla="*/ 0 w 879231"/>
            <a:gd name="connsiteY0" fmla="*/ 0 h 14654"/>
            <a:gd name="connsiteX1" fmla="*/ 879231 w 879231"/>
            <a:gd name="connsiteY1" fmla="*/ 14654 h 1465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879231" h="14654">
              <a:moveTo>
                <a:pt x="0" y="0"/>
              </a:moveTo>
              <a:lnTo>
                <a:pt x="879231" y="14654"/>
              </a:lnTo>
            </a:path>
          </a:pathLst>
        </a:custGeom>
        <a:noFill/>
        <a:ln w="762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4428;&#53469;\&#46160;&#49328;3&#44277;&#44396;\WWORK\SURYANG\&#53664;&#51201;&#54364;I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ESISMessenger/temp/&#50672;&#44036;&#45800;&#44032;(2015)/2015/2015&#45380;%20&#45432;&#47732;&#54364;&#49884;&#46020;&#49353;%20&#48143;%20&#51228;&#44144;&#44277;&#49324;%20&#45800;&#44032;&#44228;&#50557;%20&#49444;&#44228;(R0&#51228;&#50808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적표"/>
      <sheetName val="연약지반 토적"/>
      <sheetName val="누가토적"/>
      <sheetName val="예가표"/>
      <sheetName val="단가"/>
      <sheetName val="#REF"/>
      <sheetName val="MOTOR"/>
      <sheetName val="1TL종점(1)"/>
      <sheetName val="연약지반_토적"/>
      <sheetName val="견적서"/>
      <sheetName val="주현(해보)"/>
      <sheetName val="목표세부명세"/>
      <sheetName val="설계내역"/>
      <sheetName val="교각계산"/>
      <sheetName val="단가조사"/>
      <sheetName val="일위대가"/>
      <sheetName val="노임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"/>
      <sheetName val="갑지.표지"/>
      <sheetName val="사업계획"/>
      <sheetName val="설명서"/>
      <sheetName val="2015년단가비교"/>
      <sheetName val="원가총괄표"/>
      <sheetName val="공사원가"/>
      <sheetName val="내역서"/>
      <sheetName val="단가적용(품)"/>
      <sheetName val="단가적용(품) (2)"/>
      <sheetName val="자재단가"/>
      <sheetName val="신호수"/>
      <sheetName val="기계경비"/>
      <sheetName val="변동입력"/>
      <sheetName val="공노"/>
      <sheetName val=" 심사결과 통보서"/>
      <sheetName val="심사결과 결재"/>
      <sheetName val="작업량산정"/>
      <sheetName val="작업량산정 (2013)"/>
      <sheetName val="작업량산정 (2014)"/>
      <sheetName val="심사요청"/>
      <sheetName val="심사결과"/>
      <sheetName val="심사통보"/>
      <sheetName val="실적 (3)"/>
      <sheetName val="기타"/>
      <sheetName val="Sheet5"/>
      <sheetName val="MOTOR"/>
    </sheetNames>
    <sheetDataSet>
      <sheetData sheetId="0"/>
      <sheetData sheetId="1"/>
      <sheetData sheetId="2"/>
      <sheetData sheetId="3"/>
      <sheetData sheetId="4"/>
      <sheetData sheetId="5">
        <row r="6">
          <cell r="C6" t="str">
            <v xml:space="preserve">융착성도료 (실선) 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O129"/>
  <sheetViews>
    <sheetView view="pageBreakPreview" zoomScale="85" zoomScaleNormal="75" zoomScaleSheetLayoutView="85" workbookViewId="0">
      <selection activeCell="AF14" sqref="AF14"/>
    </sheetView>
  </sheetViews>
  <sheetFormatPr defaultColWidth="3.1640625" defaultRowHeight="20.100000000000001" customHeight="1"/>
  <cols>
    <col min="1" max="59" width="3.1640625" style="160"/>
    <col min="60" max="60" width="13.6640625" style="160" bestFit="1" customWidth="1"/>
    <col min="61" max="63" width="3.1640625" style="160"/>
    <col min="64" max="64" width="4" style="160" bestFit="1" customWidth="1"/>
    <col min="65" max="66" width="3.1640625" style="160"/>
    <col min="67" max="67" width="10.1640625" style="160" bestFit="1" customWidth="1"/>
    <col min="68" max="68" width="6.6640625" style="160" bestFit="1" customWidth="1"/>
    <col min="69" max="16384" width="3.1640625" style="160"/>
  </cols>
  <sheetData>
    <row r="1" spans="1:52" ht="20.100000000000001" customHeight="1">
      <c r="A1" s="157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8"/>
      <c r="AI1" s="158"/>
      <c r="AJ1" s="158"/>
      <c r="AK1" s="158"/>
      <c r="AL1" s="158"/>
      <c r="AM1" s="158"/>
      <c r="AN1" s="158"/>
      <c r="AO1" s="158"/>
      <c r="AP1" s="158"/>
      <c r="AQ1" s="158"/>
      <c r="AR1" s="158"/>
      <c r="AS1" s="158"/>
      <c r="AT1" s="158"/>
      <c r="AU1" s="158"/>
      <c r="AV1" s="158"/>
      <c r="AW1" s="158"/>
      <c r="AX1" s="158"/>
      <c r="AY1" s="158"/>
      <c r="AZ1" s="159"/>
    </row>
    <row r="2" spans="1:52" ht="20.100000000000001" customHeight="1">
      <c r="A2" s="161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  <c r="V2" s="162"/>
      <c r="W2" s="162"/>
      <c r="X2" s="162"/>
      <c r="Y2" s="162"/>
      <c r="Z2" s="162"/>
      <c r="AA2" s="162"/>
      <c r="AB2" s="162"/>
      <c r="AC2" s="162"/>
      <c r="AD2" s="162"/>
      <c r="AE2" s="162"/>
      <c r="AF2" s="162"/>
      <c r="AG2" s="162"/>
      <c r="AH2" s="162"/>
      <c r="AI2" s="162"/>
      <c r="AJ2" s="162"/>
      <c r="AK2" s="162"/>
      <c r="AL2" s="162"/>
      <c r="AM2" s="162"/>
      <c r="AN2" s="162"/>
      <c r="AO2" s="162"/>
      <c r="AP2" s="162"/>
      <c r="AQ2" s="162"/>
      <c r="AR2" s="162"/>
      <c r="AS2" s="162"/>
      <c r="AT2" s="162"/>
      <c r="AU2" s="162"/>
      <c r="AV2" s="162"/>
      <c r="AW2" s="162"/>
      <c r="AX2" s="162"/>
      <c r="AY2" s="162"/>
      <c r="AZ2" s="163"/>
    </row>
    <row r="3" spans="1:52" s="170" customFormat="1" ht="20.100000000000001" customHeight="1">
      <c r="A3" s="164"/>
      <c r="B3" s="165"/>
      <c r="C3" s="431" t="str">
        <f>C31</f>
        <v>2023년도</v>
      </c>
      <c r="D3" s="431"/>
      <c r="E3" s="431"/>
      <c r="F3" s="431"/>
      <c r="G3" s="431"/>
      <c r="H3" s="431"/>
      <c r="I3" s="431"/>
      <c r="J3" s="431"/>
      <c r="K3" s="431"/>
      <c r="L3" s="166"/>
      <c r="M3" s="167"/>
      <c r="N3" s="167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8"/>
      <c r="AH3" s="166"/>
      <c r="AI3" s="166"/>
      <c r="AJ3" s="166"/>
      <c r="AK3" s="166"/>
      <c r="AL3" s="166"/>
      <c r="AM3" s="166"/>
      <c r="AN3" s="166"/>
      <c r="AO3" s="166"/>
      <c r="AP3" s="166"/>
      <c r="AQ3" s="166"/>
      <c r="AR3" s="166"/>
      <c r="AS3" s="166"/>
      <c r="AT3" s="166"/>
      <c r="AU3" s="166"/>
      <c r="AV3" s="166"/>
      <c r="AW3" s="166"/>
      <c r="AX3" s="166"/>
      <c r="AY3" s="166"/>
      <c r="AZ3" s="169"/>
    </row>
    <row r="4" spans="1:52" s="170" customFormat="1" ht="20.100000000000001" customHeight="1">
      <c r="A4" s="164"/>
      <c r="B4" s="165"/>
      <c r="C4" s="431"/>
      <c r="D4" s="431"/>
      <c r="E4" s="431"/>
      <c r="F4" s="431"/>
      <c r="G4" s="431"/>
      <c r="H4" s="431"/>
      <c r="I4" s="431"/>
      <c r="J4" s="431"/>
      <c r="K4" s="431"/>
      <c r="L4" s="166"/>
      <c r="M4" s="167"/>
      <c r="N4" s="167"/>
      <c r="O4" s="166"/>
      <c r="P4" s="166"/>
      <c r="Q4" s="166"/>
      <c r="R4" s="166"/>
      <c r="S4" s="166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8"/>
      <c r="AH4" s="166"/>
      <c r="AI4" s="166"/>
      <c r="AJ4" s="166"/>
      <c r="AK4" s="166"/>
      <c r="AL4" s="166"/>
      <c r="AM4" s="166"/>
      <c r="AN4" s="166"/>
      <c r="AO4" s="166"/>
      <c r="AP4" s="166"/>
      <c r="AQ4" s="166"/>
      <c r="AR4" s="166"/>
      <c r="AS4" s="166"/>
      <c r="AT4" s="166"/>
      <c r="AU4" s="166"/>
      <c r="AV4" s="166"/>
      <c r="AW4" s="166"/>
      <c r="AX4" s="166"/>
      <c r="AY4" s="166"/>
      <c r="AZ4" s="169"/>
    </row>
    <row r="5" spans="1:52" s="170" customFormat="1" ht="20.100000000000001" customHeight="1">
      <c r="A5" s="164"/>
      <c r="B5" s="165"/>
      <c r="C5" s="171"/>
      <c r="D5" s="171"/>
      <c r="E5" s="171"/>
      <c r="F5" s="171"/>
      <c r="G5" s="171"/>
      <c r="H5" s="171"/>
      <c r="I5" s="171"/>
      <c r="J5" s="171"/>
      <c r="K5" s="166"/>
      <c r="L5" s="166"/>
      <c r="M5" s="167"/>
      <c r="N5" s="167"/>
      <c r="O5" s="166"/>
      <c r="P5" s="166"/>
      <c r="Q5" s="166"/>
      <c r="R5" s="166"/>
      <c r="S5" s="166"/>
      <c r="T5" s="166"/>
      <c r="U5" s="166"/>
      <c r="V5" s="166"/>
      <c r="W5" s="166"/>
      <c r="X5" s="166"/>
      <c r="Y5" s="166"/>
      <c r="Z5" s="166"/>
      <c r="AA5" s="166"/>
      <c r="AB5" s="166"/>
      <c r="AC5" s="166"/>
      <c r="AD5" s="166"/>
      <c r="AE5" s="166"/>
      <c r="AF5" s="166"/>
      <c r="AG5" s="168"/>
      <c r="AH5" s="166"/>
      <c r="AI5" s="166"/>
      <c r="AJ5" s="166"/>
      <c r="AK5" s="166"/>
      <c r="AL5" s="166"/>
      <c r="AM5" s="166"/>
      <c r="AN5" s="166"/>
      <c r="AO5" s="166"/>
      <c r="AP5" s="166"/>
      <c r="AQ5" s="166"/>
      <c r="AR5" s="166"/>
      <c r="AS5" s="166"/>
      <c r="AT5" s="166"/>
      <c r="AU5" s="166"/>
      <c r="AV5" s="166"/>
      <c r="AW5" s="166"/>
      <c r="AX5" s="166"/>
      <c r="AY5" s="166"/>
      <c r="AZ5" s="169"/>
    </row>
    <row r="6" spans="1:52" s="170" customFormat="1" ht="20.100000000000001" customHeight="1">
      <c r="A6" s="164"/>
      <c r="B6" s="165"/>
      <c r="C6" s="171"/>
      <c r="D6" s="171"/>
      <c r="E6" s="171"/>
      <c r="F6" s="171"/>
      <c r="G6" s="171"/>
      <c r="H6" s="171"/>
      <c r="I6" s="171"/>
      <c r="J6" s="171"/>
      <c r="K6" s="166"/>
      <c r="L6" s="166"/>
      <c r="M6" s="167"/>
      <c r="N6" s="167"/>
      <c r="O6" s="166"/>
      <c r="P6" s="166"/>
      <c r="Q6" s="166"/>
      <c r="R6" s="166"/>
      <c r="S6" s="166"/>
      <c r="T6" s="166"/>
      <c r="U6" s="166"/>
      <c r="V6" s="166"/>
      <c r="W6" s="166"/>
      <c r="X6" s="166"/>
      <c r="Y6" s="166"/>
      <c r="Z6" s="166"/>
      <c r="AA6" s="166"/>
      <c r="AB6" s="166"/>
      <c r="AC6" s="166"/>
      <c r="AD6" s="166"/>
      <c r="AE6" s="166"/>
      <c r="AF6" s="166"/>
      <c r="AG6" s="168"/>
      <c r="AH6" s="166"/>
      <c r="AI6" s="166"/>
      <c r="AJ6" s="166"/>
      <c r="AK6" s="166"/>
      <c r="AL6" s="166"/>
      <c r="AM6" s="166"/>
      <c r="AN6" s="166"/>
      <c r="AO6" s="166"/>
      <c r="AP6" s="166"/>
      <c r="AQ6" s="166"/>
      <c r="AR6" s="166"/>
      <c r="AS6" s="166"/>
      <c r="AT6" s="166"/>
      <c r="AU6" s="166"/>
      <c r="AV6" s="166"/>
      <c r="AW6" s="166"/>
      <c r="AX6" s="166"/>
      <c r="AY6" s="166"/>
      <c r="AZ6" s="169"/>
    </row>
    <row r="7" spans="1:52" s="174" customFormat="1" ht="20.100000000000001" customHeight="1">
      <c r="A7" s="172"/>
      <c r="B7" s="173"/>
      <c r="C7" s="430" t="str">
        <f>C34</f>
        <v>동북로(효목고가네거리~효목네거리) 등 5개소 노면표시 도색공사</v>
      </c>
      <c r="D7" s="430"/>
      <c r="E7" s="430"/>
      <c r="F7" s="430"/>
      <c r="G7" s="430"/>
      <c r="H7" s="430"/>
      <c r="I7" s="430"/>
      <c r="J7" s="430"/>
      <c r="K7" s="430"/>
      <c r="L7" s="430"/>
      <c r="M7" s="430"/>
      <c r="N7" s="430"/>
      <c r="O7" s="430"/>
      <c r="P7" s="430"/>
      <c r="Q7" s="430"/>
      <c r="R7" s="430"/>
      <c r="S7" s="430"/>
      <c r="T7" s="430"/>
      <c r="U7" s="430"/>
      <c r="V7" s="430"/>
      <c r="W7" s="430"/>
      <c r="X7" s="430"/>
      <c r="Y7" s="430"/>
      <c r="Z7" s="430"/>
      <c r="AA7" s="430"/>
      <c r="AB7" s="430"/>
      <c r="AC7" s="430"/>
      <c r="AD7" s="430"/>
      <c r="AE7" s="430"/>
      <c r="AF7" s="430"/>
      <c r="AG7" s="430"/>
      <c r="AH7" s="430"/>
      <c r="AI7" s="430"/>
      <c r="AJ7" s="430"/>
      <c r="AK7" s="430"/>
      <c r="AL7" s="430"/>
      <c r="AM7" s="430"/>
      <c r="AN7" s="430"/>
      <c r="AO7" s="430"/>
      <c r="AP7" s="430"/>
      <c r="AQ7" s="430"/>
      <c r="AR7" s="430"/>
      <c r="AS7" s="430"/>
      <c r="AT7" s="430"/>
      <c r="AU7" s="430"/>
      <c r="AV7" s="430"/>
      <c r="AW7" s="430"/>
      <c r="AX7" s="430"/>
      <c r="AZ7" s="175"/>
    </row>
    <row r="8" spans="1:52" s="174" customFormat="1" ht="20.100000000000001" customHeight="1">
      <c r="A8" s="172"/>
      <c r="B8" s="173"/>
      <c r="C8" s="430"/>
      <c r="D8" s="430"/>
      <c r="E8" s="430"/>
      <c r="F8" s="430"/>
      <c r="G8" s="430"/>
      <c r="H8" s="430"/>
      <c r="I8" s="430"/>
      <c r="J8" s="430"/>
      <c r="K8" s="430"/>
      <c r="L8" s="430"/>
      <c r="M8" s="430"/>
      <c r="N8" s="430"/>
      <c r="O8" s="430"/>
      <c r="P8" s="430"/>
      <c r="Q8" s="430"/>
      <c r="R8" s="430"/>
      <c r="S8" s="430"/>
      <c r="T8" s="430"/>
      <c r="U8" s="430"/>
      <c r="V8" s="430"/>
      <c r="W8" s="430"/>
      <c r="X8" s="430"/>
      <c r="Y8" s="430"/>
      <c r="Z8" s="430"/>
      <c r="AA8" s="430"/>
      <c r="AB8" s="430"/>
      <c r="AC8" s="430"/>
      <c r="AD8" s="430"/>
      <c r="AE8" s="430"/>
      <c r="AF8" s="430"/>
      <c r="AG8" s="430"/>
      <c r="AH8" s="430"/>
      <c r="AI8" s="430"/>
      <c r="AJ8" s="430"/>
      <c r="AK8" s="430"/>
      <c r="AL8" s="430"/>
      <c r="AM8" s="430"/>
      <c r="AN8" s="430"/>
      <c r="AO8" s="430"/>
      <c r="AP8" s="430"/>
      <c r="AQ8" s="430"/>
      <c r="AR8" s="430"/>
      <c r="AS8" s="430"/>
      <c r="AT8" s="430"/>
      <c r="AU8" s="430"/>
      <c r="AV8" s="430"/>
      <c r="AW8" s="430"/>
      <c r="AX8" s="430"/>
      <c r="AZ8" s="175"/>
    </row>
    <row r="9" spans="1:52" s="174" customFormat="1" ht="20.100000000000001" customHeight="1">
      <c r="A9" s="172"/>
      <c r="B9" s="173"/>
      <c r="C9" s="176"/>
      <c r="D9" s="176"/>
      <c r="E9" s="176"/>
      <c r="F9" s="176"/>
      <c r="G9" s="176"/>
      <c r="H9" s="176"/>
      <c r="I9" s="176"/>
      <c r="J9" s="176"/>
      <c r="K9" s="176"/>
      <c r="L9" s="176"/>
      <c r="M9" s="176"/>
      <c r="N9" s="176"/>
      <c r="O9" s="176"/>
      <c r="P9" s="176"/>
      <c r="Q9" s="176"/>
      <c r="R9" s="176"/>
      <c r="S9" s="176"/>
      <c r="T9" s="176"/>
      <c r="U9" s="176"/>
      <c r="V9" s="176"/>
      <c r="W9" s="176"/>
      <c r="X9" s="176"/>
      <c r="Y9" s="176"/>
      <c r="Z9" s="176"/>
      <c r="AA9" s="176"/>
      <c r="AB9" s="176"/>
      <c r="AC9" s="176"/>
      <c r="AD9" s="176"/>
      <c r="AE9" s="176"/>
      <c r="AF9" s="176"/>
      <c r="AG9" s="176"/>
      <c r="AH9" s="176"/>
      <c r="AI9" s="176"/>
      <c r="AJ9" s="176"/>
      <c r="AK9" s="176"/>
      <c r="AL9" s="176"/>
      <c r="AM9" s="176"/>
      <c r="AN9" s="176"/>
      <c r="AO9" s="176"/>
      <c r="AP9" s="176"/>
      <c r="AQ9" s="176"/>
      <c r="AR9" s="176"/>
      <c r="AS9" s="176"/>
      <c r="AT9" s="176"/>
      <c r="AU9" s="176"/>
      <c r="AV9" s="176"/>
      <c r="AW9" s="176"/>
      <c r="AX9" s="176"/>
      <c r="AZ9" s="175"/>
    </row>
    <row r="10" spans="1:52" s="174" customFormat="1" ht="20.100000000000001" customHeight="1">
      <c r="A10" s="172"/>
      <c r="B10" s="173"/>
      <c r="C10" s="176"/>
      <c r="D10" s="176"/>
      <c r="E10" s="176"/>
      <c r="F10" s="176"/>
      <c r="G10" s="176"/>
      <c r="H10" s="176"/>
      <c r="I10" s="176"/>
      <c r="J10" s="176"/>
      <c r="K10" s="176"/>
      <c r="L10" s="176"/>
      <c r="M10" s="176"/>
      <c r="N10" s="176"/>
      <c r="O10" s="176"/>
      <c r="P10" s="176"/>
      <c r="Q10" s="176"/>
      <c r="R10" s="176"/>
      <c r="S10" s="176"/>
      <c r="T10" s="176"/>
      <c r="U10" s="176"/>
      <c r="V10" s="176"/>
      <c r="W10" s="176"/>
      <c r="X10" s="176"/>
      <c r="Y10" s="176"/>
      <c r="Z10" s="176"/>
      <c r="AA10" s="176"/>
      <c r="AB10" s="176"/>
      <c r="AC10" s="176"/>
      <c r="AD10" s="176"/>
      <c r="AE10" s="176"/>
      <c r="AF10" s="176"/>
      <c r="AG10" s="176"/>
      <c r="AH10" s="176"/>
      <c r="AI10" s="176"/>
      <c r="AJ10" s="176"/>
      <c r="AK10" s="176"/>
      <c r="AL10" s="176"/>
      <c r="AM10" s="176"/>
      <c r="AN10" s="176"/>
      <c r="AO10" s="176"/>
      <c r="AP10" s="176"/>
      <c r="AQ10" s="176"/>
      <c r="AR10" s="176"/>
      <c r="AS10" s="176"/>
      <c r="AT10" s="176"/>
      <c r="AU10" s="176"/>
      <c r="AV10" s="176"/>
      <c r="AW10" s="176"/>
      <c r="AX10" s="176"/>
      <c r="AZ10" s="175"/>
    </row>
    <row r="11" spans="1:52" s="174" customFormat="1" ht="20.100000000000001" customHeight="1">
      <c r="A11" s="172"/>
      <c r="B11" s="173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6"/>
      <c r="N11" s="176"/>
      <c r="O11" s="176"/>
      <c r="P11" s="176"/>
      <c r="Q11" s="176"/>
      <c r="R11" s="176"/>
      <c r="S11" s="176"/>
      <c r="T11" s="176"/>
      <c r="U11" s="176"/>
      <c r="V11" s="176"/>
      <c r="W11" s="176"/>
      <c r="X11" s="176"/>
      <c r="Y11" s="176"/>
      <c r="Z11" s="176"/>
      <c r="AA11" s="176"/>
      <c r="AB11" s="176"/>
      <c r="AC11" s="176"/>
      <c r="AD11" s="176"/>
      <c r="AE11" s="176"/>
      <c r="AF11" s="176"/>
      <c r="AG11" s="176"/>
      <c r="AH11" s="176"/>
      <c r="AI11" s="176"/>
      <c r="AJ11" s="176"/>
      <c r="AK11" s="176"/>
      <c r="AL11" s="176"/>
      <c r="AM11" s="176"/>
      <c r="AN11" s="176"/>
      <c r="AO11" s="176"/>
      <c r="AP11" s="176"/>
      <c r="AQ11" s="176"/>
      <c r="AR11" s="176"/>
      <c r="AS11" s="176"/>
      <c r="AT11" s="176"/>
      <c r="AU11" s="176"/>
      <c r="AV11" s="176"/>
      <c r="AW11" s="176"/>
      <c r="AX11" s="176"/>
      <c r="AZ11" s="175"/>
    </row>
    <row r="12" spans="1:52" s="174" customFormat="1" ht="20.100000000000001" customHeight="1">
      <c r="A12" s="172"/>
      <c r="B12" s="173"/>
      <c r="C12" s="176"/>
      <c r="D12" s="176"/>
      <c r="E12" s="176"/>
      <c r="F12" s="176"/>
      <c r="G12" s="176"/>
      <c r="H12" s="176"/>
      <c r="I12" s="176"/>
      <c r="J12" s="176"/>
      <c r="K12" s="176"/>
      <c r="L12" s="176"/>
      <c r="M12" s="176"/>
      <c r="N12" s="176"/>
      <c r="O12" s="176"/>
      <c r="P12" s="176"/>
      <c r="Q12" s="176"/>
      <c r="R12" s="176"/>
      <c r="S12" s="176"/>
      <c r="T12" s="176"/>
      <c r="U12" s="176"/>
      <c r="V12" s="176"/>
      <c r="W12" s="176"/>
      <c r="X12" s="176"/>
      <c r="Y12" s="176"/>
      <c r="Z12" s="176"/>
      <c r="AA12" s="176"/>
      <c r="AB12" s="176"/>
      <c r="AC12" s="176"/>
      <c r="AD12" s="176"/>
      <c r="AE12" s="176"/>
      <c r="AF12" s="176"/>
      <c r="AG12" s="176"/>
      <c r="AH12" s="176"/>
      <c r="AI12" s="176"/>
      <c r="AJ12" s="176"/>
      <c r="AK12" s="176"/>
      <c r="AL12" s="176"/>
      <c r="AM12" s="176"/>
      <c r="AN12" s="176"/>
      <c r="AO12" s="176"/>
      <c r="AP12" s="176"/>
      <c r="AQ12" s="176"/>
      <c r="AR12" s="176"/>
      <c r="AS12" s="176"/>
      <c r="AT12" s="176"/>
      <c r="AU12" s="176"/>
      <c r="AV12" s="176"/>
      <c r="AW12" s="176"/>
      <c r="AX12" s="176"/>
      <c r="AZ12" s="175"/>
    </row>
    <row r="13" spans="1:52" s="174" customFormat="1" ht="20.100000000000001" customHeight="1">
      <c r="A13" s="172"/>
      <c r="B13" s="173"/>
      <c r="C13" s="176"/>
      <c r="D13" s="176"/>
      <c r="E13" s="176"/>
      <c r="F13" s="176"/>
      <c r="G13" s="176"/>
      <c r="H13" s="176"/>
      <c r="I13" s="176"/>
      <c r="J13" s="176"/>
      <c r="K13" s="176"/>
      <c r="L13" s="176"/>
      <c r="M13" s="176"/>
      <c r="N13" s="176"/>
      <c r="O13" s="176"/>
      <c r="P13" s="176"/>
      <c r="Q13" s="176"/>
      <c r="R13" s="176"/>
      <c r="S13" s="176"/>
      <c r="T13" s="176"/>
      <c r="U13" s="176"/>
      <c r="V13" s="176"/>
      <c r="W13" s="176"/>
      <c r="X13" s="176"/>
      <c r="Y13" s="176"/>
      <c r="Z13" s="176"/>
      <c r="AA13" s="176"/>
      <c r="AB13" s="176"/>
      <c r="AC13" s="176"/>
      <c r="AD13" s="176"/>
      <c r="AE13" s="176"/>
      <c r="AF13" s="176"/>
      <c r="AG13" s="176"/>
      <c r="AH13" s="176"/>
      <c r="AI13" s="176"/>
      <c r="AJ13" s="176"/>
      <c r="AK13" s="176"/>
      <c r="AL13" s="176"/>
      <c r="AM13" s="176"/>
      <c r="AN13" s="176"/>
      <c r="AO13" s="176"/>
      <c r="AP13" s="176"/>
      <c r="AQ13" s="176"/>
      <c r="AR13" s="176"/>
      <c r="AS13" s="176"/>
      <c r="AT13" s="176"/>
      <c r="AU13" s="176"/>
      <c r="AV13" s="176"/>
      <c r="AW13" s="176"/>
      <c r="AX13" s="176"/>
      <c r="AZ13" s="175"/>
    </row>
    <row r="14" spans="1:52" s="174" customFormat="1" ht="20.100000000000001" customHeight="1">
      <c r="A14" s="172"/>
      <c r="B14" s="173"/>
      <c r="C14" s="176"/>
      <c r="D14" s="176"/>
      <c r="E14" s="176"/>
      <c r="F14" s="176"/>
      <c r="G14" s="176"/>
      <c r="H14" s="176"/>
      <c r="I14" s="176"/>
      <c r="J14" s="176"/>
      <c r="K14" s="176"/>
      <c r="L14" s="176"/>
      <c r="M14" s="176"/>
      <c r="N14" s="176"/>
      <c r="O14" s="176"/>
      <c r="P14" s="176"/>
      <c r="Q14" s="176"/>
      <c r="R14" s="176"/>
      <c r="S14" s="176"/>
      <c r="T14" s="176"/>
      <c r="U14" s="176"/>
      <c r="V14" s="176"/>
      <c r="W14" s="176"/>
      <c r="X14" s="176"/>
      <c r="Y14" s="176"/>
      <c r="Z14" s="176"/>
      <c r="AA14" s="176"/>
      <c r="AB14" s="176"/>
      <c r="AC14" s="176"/>
      <c r="AD14" s="176"/>
      <c r="AE14" s="176"/>
      <c r="AF14" s="176"/>
      <c r="AG14" s="176"/>
      <c r="AH14" s="176"/>
      <c r="AI14" s="176"/>
      <c r="AJ14" s="176"/>
      <c r="AK14" s="176"/>
      <c r="AL14" s="176"/>
      <c r="AM14" s="176"/>
      <c r="AN14" s="176"/>
      <c r="AO14" s="176"/>
      <c r="AP14" s="176"/>
      <c r="AQ14" s="176"/>
      <c r="AR14" s="176"/>
      <c r="AS14" s="176"/>
      <c r="AT14" s="176"/>
      <c r="AU14" s="176"/>
      <c r="AV14" s="176"/>
      <c r="AW14" s="176"/>
      <c r="AX14" s="176"/>
      <c r="AZ14" s="175"/>
    </row>
    <row r="15" spans="1:52" s="174" customFormat="1" ht="20.100000000000001" customHeight="1">
      <c r="A15" s="172"/>
      <c r="B15" s="173"/>
      <c r="C15" s="176"/>
      <c r="D15" s="176"/>
      <c r="E15" s="176"/>
      <c r="F15" s="176"/>
      <c r="G15" s="176"/>
      <c r="H15" s="176"/>
      <c r="I15" s="176"/>
      <c r="J15" s="176"/>
      <c r="K15" s="176"/>
      <c r="L15" s="176"/>
      <c r="M15" s="176"/>
      <c r="N15" s="176"/>
      <c r="O15" s="176"/>
      <c r="P15" s="176"/>
      <c r="Q15" s="176"/>
      <c r="R15" s="176"/>
      <c r="S15" s="176"/>
      <c r="T15" s="176"/>
      <c r="U15" s="176"/>
      <c r="V15" s="176"/>
      <c r="W15" s="176"/>
      <c r="X15" s="176"/>
      <c r="Y15" s="176"/>
      <c r="Z15" s="176"/>
      <c r="AA15" s="176"/>
      <c r="AB15" s="176"/>
      <c r="AC15" s="176"/>
      <c r="AD15" s="176"/>
      <c r="AE15" s="176"/>
      <c r="AF15" s="176"/>
      <c r="AG15" s="176"/>
      <c r="AH15" s="176"/>
      <c r="AI15" s="176"/>
      <c r="AJ15" s="176"/>
      <c r="AK15" s="176"/>
      <c r="AL15" s="176"/>
      <c r="AM15" s="176"/>
      <c r="AN15" s="176"/>
      <c r="AO15" s="176"/>
      <c r="AP15" s="176"/>
      <c r="AQ15" s="176"/>
      <c r="AR15" s="176"/>
      <c r="AS15" s="176"/>
      <c r="AT15" s="176"/>
      <c r="AU15" s="176"/>
      <c r="AV15" s="176"/>
      <c r="AW15" s="176"/>
      <c r="AX15" s="176"/>
      <c r="AZ15" s="175"/>
    </row>
    <row r="16" spans="1:52" s="174" customFormat="1" ht="20.100000000000001" customHeight="1">
      <c r="A16" s="172"/>
      <c r="B16" s="173"/>
      <c r="C16" s="176"/>
      <c r="D16" s="176"/>
      <c r="E16" s="176"/>
      <c r="F16" s="176"/>
      <c r="G16" s="176"/>
      <c r="H16" s="176"/>
      <c r="I16" s="176"/>
      <c r="J16" s="176"/>
      <c r="K16" s="176"/>
      <c r="L16" s="176"/>
      <c r="M16" s="176"/>
      <c r="N16" s="176"/>
      <c r="O16" s="176"/>
      <c r="P16" s="176"/>
      <c r="Q16" s="176"/>
      <c r="R16" s="176"/>
      <c r="S16" s="176"/>
      <c r="T16" s="176"/>
      <c r="U16" s="176"/>
      <c r="V16" s="176"/>
      <c r="W16" s="176"/>
      <c r="X16" s="176"/>
      <c r="Y16" s="176"/>
      <c r="Z16" s="176"/>
      <c r="AA16" s="176"/>
      <c r="AB16" s="176"/>
      <c r="AC16" s="176"/>
      <c r="AD16" s="176"/>
      <c r="AE16" s="176"/>
      <c r="AF16" s="176"/>
      <c r="AG16" s="176"/>
      <c r="AH16" s="176"/>
      <c r="AI16" s="176"/>
      <c r="AJ16" s="176"/>
      <c r="AK16" s="176"/>
      <c r="AL16" s="176"/>
      <c r="AM16" s="176"/>
      <c r="AN16" s="176"/>
      <c r="AO16" s="176"/>
      <c r="AP16" s="176"/>
      <c r="AQ16" s="176"/>
      <c r="AR16" s="176"/>
      <c r="AS16" s="176"/>
      <c r="AT16" s="176"/>
      <c r="AU16" s="176"/>
      <c r="AV16" s="176"/>
      <c r="AW16" s="176"/>
      <c r="AX16" s="176"/>
      <c r="AZ16" s="175"/>
    </row>
    <row r="17" spans="1:67" s="174" customFormat="1" ht="20.100000000000001" customHeight="1">
      <c r="A17" s="172"/>
      <c r="B17" s="173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6"/>
      <c r="S17" s="176"/>
      <c r="T17" s="176"/>
      <c r="U17" s="176"/>
      <c r="V17" s="176"/>
      <c r="W17" s="176"/>
      <c r="X17" s="176"/>
      <c r="Y17" s="176"/>
      <c r="Z17" s="176"/>
      <c r="AA17" s="176"/>
      <c r="AB17" s="176"/>
      <c r="AC17" s="176"/>
      <c r="AD17" s="176"/>
      <c r="AE17" s="176"/>
      <c r="AF17" s="176"/>
      <c r="AG17" s="176"/>
      <c r="AH17" s="176"/>
      <c r="AI17" s="176"/>
      <c r="AJ17" s="176"/>
      <c r="AK17" s="176"/>
      <c r="AL17" s="176"/>
      <c r="AM17" s="176"/>
      <c r="AN17" s="176"/>
      <c r="AO17" s="176"/>
      <c r="AP17" s="176"/>
      <c r="AQ17" s="176"/>
      <c r="AR17" s="176"/>
      <c r="AS17" s="176"/>
      <c r="AT17" s="176"/>
      <c r="AU17" s="176"/>
      <c r="AV17" s="176"/>
      <c r="AW17" s="176"/>
      <c r="AX17" s="176"/>
      <c r="AZ17" s="175"/>
    </row>
    <row r="18" spans="1:67" s="174" customFormat="1" ht="20.100000000000001" customHeight="1">
      <c r="A18" s="172"/>
      <c r="B18" s="173"/>
      <c r="C18" s="176"/>
      <c r="D18" s="176"/>
      <c r="E18" s="176"/>
      <c r="F18" s="176"/>
      <c r="G18" s="176"/>
      <c r="H18" s="176"/>
      <c r="I18" s="176"/>
      <c r="J18" s="176"/>
      <c r="K18" s="176"/>
      <c r="L18" s="176"/>
      <c r="M18" s="176"/>
      <c r="N18" s="176"/>
      <c r="O18" s="176"/>
      <c r="P18" s="176"/>
      <c r="Q18" s="176"/>
      <c r="R18" s="176"/>
      <c r="S18" s="176"/>
      <c r="T18" s="176"/>
      <c r="U18" s="176"/>
      <c r="V18" s="176"/>
      <c r="W18" s="176"/>
      <c r="X18" s="176"/>
      <c r="Y18" s="176"/>
      <c r="Z18" s="176"/>
      <c r="AA18" s="176"/>
      <c r="AB18" s="176"/>
      <c r="AC18" s="176"/>
      <c r="AD18" s="176"/>
      <c r="AE18" s="176"/>
      <c r="AF18" s="176"/>
      <c r="AG18" s="176"/>
      <c r="AH18" s="176"/>
      <c r="AI18" s="176"/>
      <c r="AJ18" s="176"/>
      <c r="AK18" s="176"/>
      <c r="AL18" s="176"/>
      <c r="AM18" s="176"/>
      <c r="AN18" s="176"/>
      <c r="AO18" s="176"/>
      <c r="AP18" s="176"/>
      <c r="AQ18" s="176"/>
      <c r="AR18" s="176"/>
      <c r="AS18" s="176"/>
      <c r="AT18" s="176"/>
      <c r="AU18" s="176"/>
      <c r="AV18" s="176"/>
      <c r="AW18" s="176"/>
      <c r="AX18" s="176"/>
      <c r="AZ18" s="175"/>
    </row>
    <row r="19" spans="1:67" s="174" customFormat="1" ht="20.100000000000001" customHeight="1">
      <c r="A19" s="172"/>
      <c r="B19" s="173"/>
      <c r="C19" s="176"/>
      <c r="D19" s="176"/>
      <c r="E19" s="176"/>
      <c r="F19" s="176"/>
      <c r="G19" s="176"/>
      <c r="H19" s="176"/>
      <c r="I19" s="176"/>
      <c r="J19" s="176"/>
      <c r="K19" s="176"/>
      <c r="L19" s="176"/>
      <c r="M19" s="176"/>
      <c r="N19" s="176"/>
      <c r="O19" s="176"/>
      <c r="P19" s="176"/>
      <c r="Q19" s="176"/>
      <c r="R19" s="176"/>
      <c r="S19" s="176"/>
      <c r="T19" s="176"/>
      <c r="U19" s="176"/>
      <c r="V19" s="176"/>
      <c r="W19" s="176"/>
      <c r="X19" s="176"/>
      <c r="Y19" s="176"/>
      <c r="Z19" s="176"/>
      <c r="AA19" s="176"/>
      <c r="AB19" s="176"/>
      <c r="AC19" s="176"/>
      <c r="AD19" s="176"/>
      <c r="AE19" s="176"/>
      <c r="AF19" s="176"/>
      <c r="AG19" s="176"/>
      <c r="AH19" s="176"/>
      <c r="AI19" s="176"/>
      <c r="AJ19" s="176"/>
      <c r="AK19" s="176"/>
      <c r="AL19" s="176"/>
      <c r="AM19" s="176"/>
      <c r="AN19" s="176"/>
      <c r="AO19" s="176"/>
      <c r="AP19" s="176"/>
      <c r="AQ19" s="176"/>
      <c r="AR19" s="176"/>
      <c r="AS19" s="176"/>
      <c r="AT19" s="176"/>
      <c r="AU19" s="176"/>
      <c r="AV19" s="176"/>
      <c r="AW19" s="176"/>
      <c r="AX19" s="176"/>
      <c r="AZ19" s="175"/>
    </row>
    <row r="20" spans="1:67" s="174" customFormat="1" ht="20.100000000000001" customHeight="1">
      <c r="A20" s="172"/>
      <c r="B20" s="173"/>
      <c r="C20" s="176"/>
      <c r="D20" s="176"/>
      <c r="E20" s="176"/>
      <c r="F20" s="176"/>
      <c r="G20" s="176"/>
      <c r="H20" s="176"/>
      <c r="I20" s="176"/>
      <c r="J20" s="176"/>
      <c r="K20" s="176"/>
      <c r="L20" s="176"/>
      <c r="M20" s="176"/>
      <c r="N20" s="176"/>
      <c r="O20" s="176"/>
      <c r="P20" s="176"/>
      <c r="Q20" s="176"/>
      <c r="R20" s="176"/>
      <c r="S20" s="176"/>
      <c r="T20" s="176"/>
      <c r="U20" s="176"/>
      <c r="V20" s="176"/>
      <c r="W20" s="176"/>
      <c r="X20" s="176"/>
      <c r="Y20" s="176"/>
      <c r="Z20" s="176"/>
      <c r="AA20" s="176"/>
      <c r="AB20" s="176"/>
      <c r="AC20" s="176"/>
      <c r="AD20" s="176"/>
      <c r="AE20" s="176"/>
      <c r="AF20" s="176"/>
      <c r="AG20" s="176"/>
      <c r="AH20" s="176"/>
      <c r="AI20" s="176"/>
      <c r="AJ20" s="176"/>
      <c r="AK20" s="176"/>
      <c r="AL20" s="176"/>
      <c r="AM20" s="176"/>
      <c r="AN20" s="176"/>
      <c r="AO20" s="176"/>
      <c r="AP20" s="176"/>
      <c r="AQ20" s="176"/>
      <c r="AR20" s="176"/>
      <c r="AS20" s="176"/>
      <c r="AT20" s="176"/>
      <c r="AU20" s="176"/>
      <c r="AV20" s="176"/>
      <c r="AW20" s="176"/>
      <c r="AX20" s="176"/>
      <c r="AZ20" s="175"/>
    </row>
    <row r="21" spans="1:67" s="174" customFormat="1" ht="20.100000000000001" customHeight="1">
      <c r="A21" s="172"/>
      <c r="B21" s="173"/>
      <c r="C21" s="176"/>
      <c r="D21" s="176"/>
      <c r="E21" s="176"/>
      <c r="F21" s="176"/>
      <c r="G21" s="176"/>
      <c r="H21" s="176"/>
      <c r="I21" s="176"/>
      <c r="J21" s="176"/>
      <c r="K21" s="176"/>
      <c r="L21" s="176"/>
      <c r="M21" s="176"/>
      <c r="N21" s="176"/>
      <c r="O21" s="176"/>
      <c r="P21" s="176"/>
      <c r="Q21" s="176"/>
      <c r="R21" s="176"/>
      <c r="S21" s="176"/>
      <c r="T21" s="176"/>
      <c r="U21" s="176"/>
      <c r="V21" s="176"/>
      <c r="W21" s="176"/>
      <c r="X21" s="176"/>
      <c r="Y21" s="176"/>
      <c r="Z21" s="176"/>
      <c r="AA21" s="176"/>
      <c r="AB21" s="176"/>
      <c r="AC21" s="176"/>
      <c r="AD21" s="176"/>
      <c r="AE21" s="176"/>
      <c r="AF21" s="176"/>
      <c r="AG21" s="176"/>
      <c r="AH21" s="176"/>
      <c r="AI21" s="176"/>
      <c r="AJ21" s="176"/>
      <c r="AK21" s="176"/>
      <c r="AL21" s="176"/>
      <c r="AM21" s="176"/>
      <c r="AN21" s="176"/>
      <c r="AO21" s="176"/>
      <c r="AP21" s="176"/>
      <c r="AQ21" s="176"/>
      <c r="AR21" s="176"/>
      <c r="AS21" s="176"/>
      <c r="AT21" s="176"/>
      <c r="AU21" s="176"/>
      <c r="AV21" s="176"/>
      <c r="AW21" s="176"/>
      <c r="AX21" s="176"/>
      <c r="AZ21" s="175"/>
    </row>
    <row r="22" spans="1:67" s="174" customFormat="1" ht="20.100000000000001" customHeight="1">
      <c r="A22" s="172"/>
      <c r="B22" s="173"/>
      <c r="C22" s="176"/>
      <c r="D22" s="176"/>
      <c r="E22" s="176"/>
      <c r="F22" s="176"/>
      <c r="G22" s="176"/>
      <c r="H22" s="176"/>
      <c r="I22" s="176"/>
      <c r="J22" s="176"/>
      <c r="K22" s="176"/>
      <c r="L22" s="176"/>
      <c r="M22" s="176"/>
      <c r="N22" s="176"/>
      <c r="O22" s="176"/>
      <c r="P22" s="176"/>
      <c r="Q22" s="176"/>
      <c r="R22" s="176"/>
      <c r="S22" s="176"/>
      <c r="T22" s="176"/>
      <c r="U22" s="176"/>
      <c r="V22" s="176"/>
      <c r="W22" s="176"/>
      <c r="X22" s="176"/>
      <c r="Y22" s="176"/>
      <c r="Z22" s="176"/>
      <c r="AA22" s="176"/>
      <c r="AB22" s="176"/>
      <c r="AC22" s="176"/>
      <c r="AD22" s="176"/>
      <c r="AE22" s="176"/>
      <c r="AF22" s="176"/>
      <c r="AG22" s="176"/>
      <c r="AH22" s="176"/>
      <c r="AI22" s="176"/>
      <c r="AJ22" s="176"/>
      <c r="AK22" s="176"/>
      <c r="AL22" s="176"/>
      <c r="AM22" s="176"/>
      <c r="AN22" s="176"/>
      <c r="AO22" s="176"/>
      <c r="AP22" s="176"/>
      <c r="AQ22" s="176"/>
      <c r="AR22" s="176"/>
      <c r="AS22" s="176"/>
      <c r="AT22" s="176"/>
      <c r="AU22" s="176"/>
      <c r="AV22" s="176"/>
      <c r="AW22" s="176"/>
      <c r="AX22" s="176"/>
      <c r="AZ22" s="175"/>
    </row>
    <row r="23" spans="1:67" s="174" customFormat="1" ht="20.100000000000001" customHeight="1">
      <c r="A23" s="172"/>
      <c r="B23" s="173"/>
      <c r="C23" s="176"/>
      <c r="D23" s="176"/>
      <c r="E23" s="176"/>
      <c r="F23" s="176"/>
      <c r="G23" s="176"/>
      <c r="H23" s="176"/>
      <c r="I23" s="176"/>
      <c r="J23" s="176"/>
      <c r="K23" s="176"/>
      <c r="L23" s="176"/>
      <c r="M23" s="176"/>
      <c r="N23" s="176"/>
      <c r="O23" s="176"/>
      <c r="P23" s="176"/>
      <c r="Q23" s="176"/>
      <c r="R23" s="176"/>
      <c r="S23" s="176"/>
      <c r="T23" s="176"/>
      <c r="U23" s="176"/>
      <c r="V23" s="176"/>
      <c r="W23" s="176"/>
      <c r="X23" s="176"/>
      <c r="Y23" s="176"/>
      <c r="Z23" s="176"/>
      <c r="AA23" s="176"/>
      <c r="AB23" s="176"/>
      <c r="AC23" s="176"/>
      <c r="AD23" s="176"/>
      <c r="AE23" s="176"/>
      <c r="AF23" s="176"/>
      <c r="AG23" s="465" t="s">
        <v>239</v>
      </c>
      <c r="AH23" s="465"/>
      <c r="AI23" s="465"/>
      <c r="AJ23" s="465"/>
      <c r="AK23" s="465"/>
      <c r="AL23" s="465"/>
      <c r="AM23" s="465"/>
      <c r="AN23" s="465"/>
      <c r="AO23" s="465"/>
      <c r="AP23" s="465"/>
      <c r="AQ23" s="465"/>
      <c r="AR23" s="465"/>
      <c r="AS23" s="465"/>
      <c r="AT23" s="465"/>
      <c r="AU23" s="465"/>
      <c r="AV23" s="465"/>
      <c r="AW23" s="465"/>
      <c r="AX23" s="465"/>
      <c r="AZ23" s="175"/>
    </row>
    <row r="24" spans="1:67" s="174" customFormat="1" ht="20.100000000000001" customHeight="1">
      <c r="A24" s="172"/>
      <c r="B24" s="173"/>
      <c r="C24" s="177"/>
      <c r="D24" s="177"/>
      <c r="E24" s="178"/>
      <c r="F24" s="178"/>
      <c r="G24" s="178"/>
      <c r="H24" s="178"/>
      <c r="I24" s="178"/>
      <c r="J24" s="179"/>
      <c r="K24" s="180"/>
      <c r="L24" s="180"/>
      <c r="M24" s="180"/>
      <c r="N24" s="180"/>
      <c r="O24" s="180"/>
      <c r="P24" s="180"/>
      <c r="Q24" s="180"/>
      <c r="R24" s="180"/>
      <c r="S24" s="180"/>
      <c r="T24" s="180"/>
      <c r="U24" s="180"/>
      <c r="V24" s="180"/>
      <c r="W24" s="180"/>
      <c r="X24" s="180"/>
      <c r="Y24" s="180"/>
      <c r="Z24" s="180"/>
      <c r="AA24" s="180"/>
      <c r="AB24" s="180"/>
      <c r="AC24" s="180"/>
      <c r="AD24" s="180"/>
      <c r="AE24" s="180"/>
      <c r="AF24" s="180"/>
      <c r="AG24" s="465"/>
      <c r="AH24" s="465"/>
      <c r="AI24" s="465"/>
      <c r="AJ24" s="465"/>
      <c r="AK24" s="465"/>
      <c r="AL24" s="465"/>
      <c r="AM24" s="465"/>
      <c r="AN24" s="465"/>
      <c r="AO24" s="465"/>
      <c r="AP24" s="465"/>
      <c r="AQ24" s="465"/>
      <c r="AR24" s="465"/>
      <c r="AS24" s="465"/>
      <c r="AT24" s="465"/>
      <c r="AU24" s="465"/>
      <c r="AV24" s="465"/>
      <c r="AW24" s="465"/>
      <c r="AX24" s="465"/>
      <c r="AZ24" s="175"/>
    </row>
    <row r="25" spans="1:67" s="174" customFormat="1" ht="20.100000000000001" customHeight="1" thickBot="1">
      <c r="A25" s="181"/>
      <c r="B25" s="182"/>
      <c r="C25" s="183"/>
      <c r="D25" s="183"/>
      <c r="E25" s="184"/>
      <c r="F25" s="184"/>
      <c r="G25" s="184"/>
      <c r="H25" s="184"/>
      <c r="I25" s="184"/>
      <c r="J25" s="185"/>
      <c r="K25" s="186"/>
      <c r="L25" s="186"/>
      <c r="M25" s="187"/>
      <c r="N25" s="187"/>
      <c r="O25" s="187"/>
      <c r="P25" s="187"/>
      <c r="Q25" s="187"/>
      <c r="R25" s="187"/>
      <c r="S25" s="187"/>
      <c r="T25" s="187"/>
      <c r="U25" s="187"/>
      <c r="V25" s="187"/>
      <c r="W25" s="187"/>
      <c r="X25" s="187"/>
      <c r="Y25" s="188"/>
      <c r="Z25" s="188"/>
      <c r="AA25" s="188"/>
      <c r="AB25" s="188"/>
      <c r="AC25" s="188"/>
      <c r="AD25" s="188"/>
      <c r="AE25" s="188"/>
      <c r="AF25" s="188"/>
      <c r="AG25" s="188"/>
      <c r="AH25" s="188"/>
      <c r="AI25" s="188"/>
      <c r="AJ25" s="188"/>
      <c r="AK25" s="188"/>
      <c r="AL25" s="188"/>
      <c r="AM25" s="189"/>
      <c r="AN25" s="189"/>
      <c r="AO25" s="189"/>
      <c r="AP25" s="189"/>
      <c r="AQ25" s="189"/>
      <c r="AR25" s="189"/>
      <c r="AS25" s="189"/>
      <c r="AT25" s="189"/>
      <c r="AU25" s="189"/>
      <c r="AV25" s="189"/>
      <c r="AW25" s="189"/>
      <c r="AX25" s="189"/>
      <c r="AY25" s="189"/>
      <c r="AZ25" s="190"/>
      <c r="BA25" s="191"/>
      <c r="BB25" s="191"/>
    </row>
    <row r="26" spans="1:67" s="166" customFormat="1" ht="20.100000000000001" customHeight="1">
      <c r="A26" s="440" t="s">
        <v>118</v>
      </c>
      <c r="B26" s="441"/>
      <c r="C26" s="441"/>
      <c r="D26" s="459"/>
      <c r="E26" s="447"/>
      <c r="F26" s="447"/>
      <c r="G26" s="447"/>
      <c r="H26" s="447"/>
      <c r="I26" s="447"/>
      <c r="J26" s="447"/>
      <c r="K26" s="447"/>
      <c r="L26" s="447"/>
      <c r="M26" s="460"/>
      <c r="N26" s="459" t="s">
        <v>223</v>
      </c>
      <c r="O26" s="447"/>
      <c r="P26" s="460"/>
      <c r="Q26" s="447"/>
      <c r="R26" s="447"/>
      <c r="S26" s="447"/>
      <c r="T26" s="447"/>
      <c r="U26" s="447"/>
      <c r="V26" s="447"/>
      <c r="W26" s="447"/>
      <c r="X26" s="447"/>
      <c r="Y26" s="447"/>
      <c r="Z26" s="447"/>
      <c r="AA26" s="450" t="s">
        <v>119</v>
      </c>
      <c r="AB26" s="451"/>
      <c r="AC26" s="451"/>
      <c r="AD26" s="450"/>
      <c r="AE26" s="451"/>
      <c r="AF26" s="451"/>
      <c r="AG26" s="451"/>
      <c r="AH26" s="451"/>
      <c r="AI26" s="451"/>
      <c r="AJ26" s="451"/>
      <c r="AK26" s="451"/>
      <c r="AL26" s="451"/>
      <c r="AM26" s="451"/>
      <c r="AN26" s="456"/>
      <c r="AO26" s="432" t="s">
        <v>270</v>
      </c>
      <c r="AP26" s="432"/>
      <c r="AQ26" s="432"/>
      <c r="AR26" s="432"/>
      <c r="AS26" s="432"/>
      <c r="AT26" s="432"/>
      <c r="AU26" s="432"/>
      <c r="AV26" s="432"/>
      <c r="AW26" s="432"/>
      <c r="AX26" s="432"/>
      <c r="AY26" s="432"/>
      <c r="AZ26" s="433"/>
    </row>
    <row r="27" spans="1:67" s="166" customFormat="1" ht="20.100000000000001" customHeight="1">
      <c r="A27" s="442"/>
      <c r="B27" s="443"/>
      <c r="C27" s="443"/>
      <c r="D27" s="461"/>
      <c r="E27" s="448"/>
      <c r="F27" s="448"/>
      <c r="G27" s="448"/>
      <c r="H27" s="448"/>
      <c r="I27" s="448"/>
      <c r="J27" s="448"/>
      <c r="K27" s="448"/>
      <c r="L27" s="448"/>
      <c r="M27" s="462"/>
      <c r="N27" s="461"/>
      <c r="O27" s="448"/>
      <c r="P27" s="462"/>
      <c r="Q27" s="448"/>
      <c r="R27" s="448"/>
      <c r="S27" s="448"/>
      <c r="T27" s="448"/>
      <c r="U27" s="448"/>
      <c r="V27" s="448"/>
      <c r="W27" s="448"/>
      <c r="X27" s="448"/>
      <c r="Y27" s="448"/>
      <c r="Z27" s="448"/>
      <c r="AA27" s="452"/>
      <c r="AB27" s="453"/>
      <c r="AC27" s="453"/>
      <c r="AD27" s="452"/>
      <c r="AE27" s="453"/>
      <c r="AF27" s="453"/>
      <c r="AG27" s="453"/>
      <c r="AH27" s="453"/>
      <c r="AI27" s="453"/>
      <c r="AJ27" s="453"/>
      <c r="AK27" s="453"/>
      <c r="AL27" s="453"/>
      <c r="AM27" s="453"/>
      <c r="AN27" s="457"/>
      <c r="AO27" s="434"/>
      <c r="AP27" s="434"/>
      <c r="AQ27" s="434"/>
      <c r="AR27" s="434"/>
      <c r="AS27" s="434"/>
      <c r="AT27" s="434"/>
      <c r="AU27" s="434"/>
      <c r="AV27" s="434"/>
      <c r="AW27" s="434"/>
      <c r="AX27" s="434"/>
      <c r="AY27" s="434"/>
      <c r="AZ27" s="435"/>
    </row>
    <row r="28" spans="1:67" s="166" customFormat="1" ht="20.100000000000001" customHeight="1">
      <c r="A28" s="442"/>
      <c r="B28" s="443"/>
      <c r="C28" s="443"/>
      <c r="D28" s="461"/>
      <c r="E28" s="448"/>
      <c r="F28" s="448"/>
      <c r="G28" s="448"/>
      <c r="H28" s="448"/>
      <c r="I28" s="448"/>
      <c r="J28" s="448"/>
      <c r="K28" s="448"/>
      <c r="L28" s="448"/>
      <c r="M28" s="462"/>
      <c r="N28" s="461"/>
      <c r="O28" s="448"/>
      <c r="P28" s="462"/>
      <c r="Q28" s="448"/>
      <c r="R28" s="448"/>
      <c r="S28" s="448"/>
      <c r="T28" s="448"/>
      <c r="U28" s="448"/>
      <c r="V28" s="448"/>
      <c r="W28" s="448"/>
      <c r="X28" s="448"/>
      <c r="Y28" s="448"/>
      <c r="Z28" s="448"/>
      <c r="AA28" s="452"/>
      <c r="AB28" s="453"/>
      <c r="AC28" s="453"/>
      <c r="AD28" s="452"/>
      <c r="AE28" s="453"/>
      <c r="AF28" s="453"/>
      <c r="AG28" s="453"/>
      <c r="AH28" s="453"/>
      <c r="AI28" s="453"/>
      <c r="AJ28" s="453"/>
      <c r="AK28" s="453"/>
      <c r="AL28" s="453"/>
      <c r="AM28" s="453"/>
      <c r="AN28" s="457"/>
      <c r="AO28" s="434"/>
      <c r="AP28" s="434"/>
      <c r="AQ28" s="434"/>
      <c r="AR28" s="434"/>
      <c r="AS28" s="434"/>
      <c r="AT28" s="434"/>
      <c r="AU28" s="434"/>
      <c r="AV28" s="434"/>
      <c r="AW28" s="434"/>
      <c r="AX28" s="434"/>
      <c r="AY28" s="434"/>
      <c r="AZ28" s="435"/>
    </row>
    <row r="29" spans="1:67" s="166" customFormat="1" ht="20.100000000000001" customHeight="1">
      <c r="A29" s="444"/>
      <c r="B29" s="445"/>
      <c r="C29" s="445"/>
      <c r="D29" s="463"/>
      <c r="E29" s="449"/>
      <c r="F29" s="449"/>
      <c r="G29" s="449"/>
      <c r="H29" s="449"/>
      <c r="I29" s="449"/>
      <c r="J29" s="449"/>
      <c r="K29" s="449"/>
      <c r="L29" s="449"/>
      <c r="M29" s="464"/>
      <c r="N29" s="463"/>
      <c r="O29" s="449"/>
      <c r="P29" s="464"/>
      <c r="Q29" s="449"/>
      <c r="R29" s="449"/>
      <c r="S29" s="449"/>
      <c r="T29" s="449"/>
      <c r="U29" s="449"/>
      <c r="V29" s="449"/>
      <c r="W29" s="449"/>
      <c r="X29" s="449"/>
      <c r="Y29" s="449"/>
      <c r="Z29" s="449"/>
      <c r="AA29" s="454"/>
      <c r="AB29" s="455"/>
      <c r="AC29" s="455"/>
      <c r="AD29" s="454"/>
      <c r="AE29" s="455"/>
      <c r="AF29" s="455"/>
      <c r="AG29" s="455"/>
      <c r="AH29" s="455"/>
      <c r="AI29" s="455"/>
      <c r="AJ29" s="455"/>
      <c r="AK29" s="455"/>
      <c r="AL29" s="455"/>
      <c r="AM29" s="455"/>
      <c r="AN29" s="458"/>
      <c r="AO29" s="436"/>
      <c r="AP29" s="436"/>
      <c r="AQ29" s="436"/>
      <c r="AR29" s="436"/>
      <c r="AS29" s="436"/>
      <c r="AT29" s="436"/>
      <c r="AU29" s="436"/>
      <c r="AV29" s="436"/>
      <c r="AW29" s="436"/>
      <c r="AX29" s="436"/>
      <c r="AY29" s="436"/>
      <c r="AZ29" s="437"/>
    </row>
    <row r="30" spans="1:67" s="166" customFormat="1" ht="20.100000000000001" customHeight="1">
      <c r="A30" s="192"/>
      <c r="B30" s="193"/>
      <c r="C30" s="193"/>
      <c r="D30" s="194"/>
      <c r="E30" s="194"/>
      <c r="F30" s="194"/>
      <c r="G30" s="194"/>
      <c r="H30" s="194"/>
      <c r="I30" s="194"/>
      <c r="J30" s="194"/>
      <c r="K30" s="193"/>
      <c r="L30" s="193"/>
      <c r="M30" s="193"/>
      <c r="N30" s="193"/>
      <c r="O30" s="193"/>
      <c r="P30" s="193"/>
      <c r="Q30" s="193"/>
      <c r="R30" s="193"/>
      <c r="S30" s="193"/>
      <c r="T30" s="193"/>
      <c r="U30" s="195"/>
      <c r="V30" s="195"/>
      <c r="W30" s="195"/>
      <c r="X30" s="196"/>
      <c r="Y30" s="196"/>
      <c r="Z30" s="196"/>
      <c r="AA30" s="196"/>
      <c r="AB30" s="196"/>
      <c r="AC30" s="196"/>
      <c r="AD30" s="196"/>
      <c r="AE30" s="196"/>
      <c r="AF30" s="196"/>
      <c r="AG30" s="196"/>
      <c r="AH30" s="196"/>
      <c r="AI30" s="196"/>
      <c r="AJ30" s="196"/>
      <c r="AK30" s="196"/>
      <c r="AL30" s="196"/>
      <c r="AM30" s="196"/>
      <c r="AN30" s="196"/>
      <c r="AO30" s="197"/>
      <c r="AP30" s="197"/>
      <c r="AQ30" s="197"/>
      <c r="AR30" s="197"/>
      <c r="AS30" s="197"/>
      <c r="AT30" s="197"/>
      <c r="AU30" s="197"/>
      <c r="AV30" s="197"/>
      <c r="AW30" s="197"/>
      <c r="AX30" s="197"/>
      <c r="AY30" s="197"/>
      <c r="AZ30" s="198"/>
    </row>
    <row r="31" spans="1:67" s="166" customFormat="1" ht="20.100000000000001" customHeight="1">
      <c r="A31" s="199"/>
      <c r="B31" s="200"/>
      <c r="C31" s="438" t="s">
        <v>238</v>
      </c>
      <c r="D31" s="438"/>
      <c r="E31" s="438"/>
      <c r="F31" s="438"/>
      <c r="G31" s="438"/>
      <c r="H31" s="438"/>
      <c r="I31" s="438"/>
      <c r="J31" s="438"/>
      <c r="K31" s="201"/>
      <c r="L31" s="201"/>
      <c r="M31" s="201"/>
      <c r="N31" s="201"/>
      <c r="O31" s="201"/>
      <c r="P31" s="201"/>
      <c r="Q31" s="201"/>
      <c r="R31" s="201"/>
      <c r="S31" s="201"/>
      <c r="T31" s="201"/>
      <c r="U31" s="201"/>
      <c r="V31" s="201"/>
      <c r="W31" s="201"/>
      <c r="X31" s="201"/>
      <c r="Y31" s="201"/>
      <c r="Z31" s="201"/>
      <c r="AA31" s="201"/>
      <c r="AB31" s="201"/>
      <c r="AC31" s="201"/>
      <c r="AD31" s="201"/>
      <c r="AE31" s="201"/>
      <c r="AF31" s="201"/>
      <c r="AG31" s="202"/>
      <c r="AH31" s="201"/>
      <c r="AI31" s="203"/>
      <c r="AJ31" s="203"/>
      <c r="AK31" s="203"/>
      <c r="AL31" s="203"/>
      <c r="AM31" s="203"/>
      <c r="AN31" s="203"/>
      <c r="AO31" s="203"/>
      <c r="AP31" s="203"/>
      <c r="AQ31" s="203"/>
      <c r="AR31" s="203"/>
      <c r="AS31" s="203"/>
      <c r="AT31" s="203"/>
      <c r="AU31" s="203"/>
      <c r="AV31" s="203"/>
      <c r="AW31" s="203"/>
      <c r="AX31" s="203"/>
      <c r="AY31" s="203"/>
      <c r="AZ31" s="204"/>
      <c r="BO31" s="428"/>
    </row>
    <row r="32" spans="1:67" s="166" customFormat="1" ht="20.100000000000001" customHeight="1">
      <c r="A32" s="199"/>
      <c r="B32" s="200"/>
      <c r="C32" s="438"/>
      <c r="D32" s="438"/>
      <c r="E32" s="438"/>
      <c r="F32" s="438"/>
      <c r="G32" s="438"/>
      <c r="H32" s="438"/>
      <c r="I32" s="438"/>
      <c r="J32" s="438"/>
      <c r="K32" s="201"/>
      <c r="L32" s="201"/>
      <c r="M32" s="201"/>
      <c r="N32" s="201"/>
      <c r="O32" s="201"/>
      <c r="P32" s="201"/>
      <c r="Q32" s="201"/>
      <c r="R32" s="201"/>
      <c r="S32" s="201"/>
      <c r="T32" s="201"/>
      <c r="U32" s="201"/>
      <c r="V32" s="201"/>
      <c r="W32" s="201"/>
      <c r="X32" s="201"/>
      <c r="Y32" s="201"/>
      <c r="Z32" s="201"/>
      <c r="AA32" s="201"/>
      <c r="AB32" s="201"/>
      <c r="AC32" s="201"/>
      <c r="AD32" s="201"/>
      <c r="AE32" s="201"/>
      <c r="AF32" s="201"/>
      <c r="AG32" s="202"/>
      <c r="AH32" s="201"/>
      <c r="AI32" s="203"/>
      <c r="AJ32" s="203"/>
      <c r="AK32" s="203"/>
      <c r="AL32" s="203"/>
      <c r="AM32" s="203"/>
      <c r="AN32" s="203"/>
      <c r="AO32" s="203"/>
      <c r="AP32" s="203"/>
      <c r="AQ32" s="203"/>
      <c r="AR32" s="203"/>
      <c r="AS32" s="203"/>
      <c r="AT32" s="203"/>
      <c r="AU32" s="203"/>
      <c r="AV32" s="203"/>
      <c r="AW32" s="203"/>
      <c r="AX32" s="203"/>
      <c r="AY32" s="203"/>
      <c r="AZ32" s="204"/>
      <c r="BH32" s="427"/>
    </row>
    <row r="33" spans="1:54" s="166" customFormat="1" ht="20.100000000000001" customHeight="1">
      <c r="A33" s="199"/>
      <c r="B33" s="200"/>
      <c r="C33" s="205"/>
      <c r="D33" s="205"/>
      <c r="E33" s="205"/>
      <c r="F33" s="205"/>
      <c r="G33" s="205"/>
      <c r="H33" s="205"/>
      <c r="I33" s="205"/>
      <c r="J33" s="205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2"/>
      <c r="AH33" s="201"/>
      <c r="AI33" s="203"/>
      <c r="AJ33" s="203"/>
      <c r="AK33" s="203"/>
      <c r="AL33" s="203"/>
      <c r="AM33" s="203"/>
      <c r="AN33" s="203"/>
      <c r="AO33" s="203"/>
      <c r="AP33" s="203"/>
      <c r="AQ33" s="203"/>
      <c r="AR33" s="203"/>
      <c r="AS33" s="203"/>
      <c r="AT33" s="203"/>
      <c r="AU33" s="203"/>
      <c r="AV33" s="203"/>
      <c r="AW33" s="203"/>
      <c r="AX33" s="203"/>
      <c r="AY33" s="203"/>
      <c r="AZ33" s="204"/>
    </row>
    <row r="34" spans="1:54" s="174" customFormat="1" ht="20.100000000000001" customHeight="1">
      <c r="A34" s="206"/>
      <c r="B34" s="207"/>
      <c r="C34" s="430" t="s">
        <v>269</v>
      </c>
      <c r="D34" s="430"/>
      <c r="E34" s="430"/>
      <c r="F34" s="430"/>
      <c r="G34" s="430"/>
      <c r="H34" s="430"/>
      <c r="I34" s="430"/>
      <c r="J34" s="430"/>
      <c r="K34" s="430"/>
      <c r="L34" s="430"/>
      <c r="M34" s="430"/>
      <c r="N34" s="430"/>
      <c r="O34" s="430"/>
      <c r="P34" s="430"/>
      <c r="Q34" s="430"/>
      <c r="R34" s="430"/>
      <c r="S34" s="430"/>
      <c r="T34" s="430"/>
      <c r="U34" s="430"/>
      <c r="V34" s="430"/>
      <c r="W34" s="430"/>
      <c r="X34" s="430"/>
      <c r="Y34" s="430"/>
      <c r="Z34" s="430"/>
      <c r="AA34" s="430"/>
      <c r="AB34" s="430"/>
      <c r="AC34" s="430"/>
      <c r="AD34" s="430"/>
      <c r="AE34" s="430"/>
      <c r="AF34" s="430"/>
      <c r="AG34" s="430"/>
      <c r="AH34" s="430"/>
      <c r="AI34" s="430"/>
      <c r="AJ34" s="430"/>
      <c r="AK34" s="430"/>
      <c r="AL34" s="430"/>
      <c r="AM34" s="430"/>
      <c r="AN34" s="430"/>
      <c r="AO34" s="430"/>
      <c r="AP34" s="430"/>
      <c r="AQ34" s="430"/>
      <c r="AR34" s="430"/>
      <c r="AS34" s="430"/>
      <c r="AT34" s="430"/>
      <c r="AU34" s="430"/>
      <c r="AV34" s="430"/>
      <c r="AW34" s="430"/>
      <c r="AX34" s="430"/>
      <c r="AY34" s="178"/>
      <c r="AZ34" s="208"/>
    </row>
    <row r="35" spans="1:54" s="174" customFormat="1" ht="20.100000000000001" customHeight="1">
      <c r="A35" s="206"/>
      <c r="B35" s="209"/>
      <c r="C35" s="430"/>
      <c r="D35" s="430"/>
      <c r="E35" s="430"/>
      <c r="F35" s="430"/>
      <c r="G35" s="430"/>
      <c r="H35" s="430"/>
      <c r="I35" s="430"/>
      <c r="J35" s="430"/>
      <c r="K35" s="430"/>
      <c r="L35" s="430"/>
      <c r="M35" s="430"/>
      <c r="N35" s="430"/>
      <c r="O35" s="430"/>
      <c r="P35" s="430"/>
      <c r="Q35" s="430"/>
      <c r="R35" s="430"/>
      <c r="S35" s="430"/>
      <c r="T35" s="430"/>
      <c r="U35" s="430"/>
      <c r="V35" s="430"/>
      <c r="W35" s="430"/>
      <c r="X35" s="430"/>
      <c r="Y35" s="430"/>
      <c r="Z35" s="430"/>
      <c r="AA35" s="430"/>
      <c r="AB35" s="430"/>
      <c r="AC35" s="430"/>
      <c r="AD35" s="430"/>
      <c r="AE35" s="430"/>
      <c r="AF35" s="430"/>
      <c r="AG35" s="430"/>
      <c r="AH35" s="430"/>
      <c r="AI35" s="430"/>
      <c r="AJ35" s="430"/>
      <c r="AK35" s="430"/>
      <c r="AL35" s="430"/>
      <c r="AM35" s="430"/>
      <c r="AN35" s="430"/>
      <c r="AO35" s="430"/>
      <c r="AP35" s="430"/>
      <c r="AQ35" s="430"/>
      <c r="AR35" s="430"/>
      <c r="AS35" s="430"/>
      <c r="AT35" s="430"/>
      <c r="AU35" s="430"/>
      <c r="AV35" s="430"/>
      <c r="AW35" s="430"/>
      <c r="AX35" s="430"/>
      <c r="AY35" s="210"/>
      <c r="AZ35" s="208"/>
    </row>
    <row r="36" spans="1:54" s="214" customFormat="1" ht="20.100000000000001" customHeight="1">
      <c r="A36" s="211"/>
      <c r="B36" s="212"/>
      <c r="C36" s="213"/>
      <c r="D36" s="213"/>
      <c r="F36" s="165"/>
      <c r="G36" s="165"/>
      <c r="H36" s="165"/>
      <c r="I36" s="165"/>
      <c r="J36" s="165"/>
      <c r="K36" s="165"/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  <c r="AC36" s="165"/>
      <c r="AD36" s="165"/>
      <c r="AE36" s="165"/>
      <c r="AF36" s="165"/>
      <c r="AG36" s="165"/>
      <c r="AH36" s="165"/>
      <c r="AI36" s="165"/>
      <c r="AJ36" s="165"/>
      <c r="AK36" s="165"/>
      <c r="AL36" s="165"/>
      <c r="AM36" s="165"/>
      <c r="AN36" s="165"/>
      <c r="AO36" s="215"/>
      <c r="AQ36" s="215"/>
      <c r="AR36" s="215"/>
      <c r="AS36" s="215"/>
      <c r="AT36" s="215"/>
      <c r="AU36" s="215"/>
      <c r="AV36" s="215"/>
      <c r="AW36" s="215"/>
      <c r="AX36" s="215"/>
      <c r="AY36" s="215"/>
      <c r="AZ36" s="216"/>
    </row>
    <row r="37" spans="1:54" s="214" customFormat="1" ht="20.100000000000001" customHeight="1">
      <c r="A37" s="211"/>
      <c r="B37" s="212"/>
      <c r="C37" s="213"/>
      <c r="D37" s="219" t="s">
        <v>199</v>
      </c>
      <c r="F37" s="220"/>
      <c r="G37" s="220"/>
      <c r="H37" s="220"/>
      <c r="I37" s="220"/>
      <c r="J37" s="220"/>
      <c r="K37" s="219"/>
      <c r="L37" s="203" t="str">
        <f>설계설명서!D16</f>
        <v>융착성 도료 백색 (P3-R5) 재도색 : 실선 L=1,454m, 파선 L=5,226m,</v>
      </c>
      <c r="M37" s="220"/>
      <c r="N37" s="220"/>
      <c r="O37" s="220"/>
      <c r="P37" s="220"/>
      <c r="Q37" s="220"/>
      <c r="R37" s="219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0"/>
      <c r="AE37" s="220"/>
      <c r="AF37" s="220"/>
      <c r="AG37" s="220"/>
      <c r="AH37" s="220"/>
      <c r="AI37" s="220"/>
      <c r="AJ37" s="220"/>
      <c r="AK37" s="220"/>
      <c r="AL37" s="220"/>
      <c r="AM37" s="220"/>
      <c r="AN37" s="220"/>
      <c r="AO37" s="221"/>
      <c r="AQ37" s="221"/>
      <c r="AR37" s="221"/>
      <c r="AS37" s="221"/>
      <c r="AT37" s="221"/>
      <c r="AU37" s="221"/>
      <c r="AV37" s="221"/>
      <c r="AW37" s="221"/>
      <c r="AX37" s="221"/>
      <c r="AY37" s="221"/>
      <c r="AZ37" s="216"/>
    </row>
    <row r="38" spans="1:54" s="214" customFormat="1" ht="24.95" customHeight="1">
      <c r="A38" s="211"/>
      <c r="B38" s="217"/>
      <c r="C38" s="218"/>
      <c r="D38" s="219"/>
      <c r="E38" s="219"/>
      <c r="F38" s="219"/>
      <c r="G38" s="219"/>
      <c r="H38" s="219"/>
      <c r="I38" s="219"/>
      <c r="J38" s="203" t="str">
        <f>설계설명서!D17</f>
        <v xml:space="preserve">                                               횡단보도 L=13,013m, 문자기호 L=3,805m</v>
      </c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3"/>
      <c r="AE38" s="203"/>
      <c r="AF38" s="203"/>
      <c r="AG38" s="203"/>
      <c r="AH38" s="203"/>
      <c r="AI38" s="203"/>
      <c r="AJ38" s="203"/>
      <c r="AK38" s="203"/>
      <c r="AL38" s="203"/>
      <c r="AM38" s="203"/>
      <c r="AN38" s="203"/>
      <c r="AO38" s="203"/>
      <c r="AP38" s="203"/>
      <c r="AQ38" s="203"/>
      <c r="AR38" s="203"/>
      <c r="AS38" s="203"/>
      <c r="AT38" s="203"/>
      <c r="AU38" s="203"/>
      <c r="AV38" s="203"/>
      <c r="AW38" s="219"/>
      <c r="AX38" s="219"/>
      <c r="AY38" s="219"/>
      <c r="AZ38" s="225"/>
    </row>
    <row r="39" spans="1:54" s="219" customFormat="1" ht="24.95" customHeight="1">
      <c r="A39" s="222"/>
      <c r="B39" s="223"/>
      <c r="C39" s="224"/>
      <c r="L39" s="203" t="str">
        <f>설계설명서!D18</f>
        <v>융착성 도료 황색 (P3-R4) 재도색 : 실선 L=7,957m, 파선 L=1,907m</v>
      </c>
      <c r="M39" s="220"/>
      <c r="N39" s="220"/>
      <c r="O39" s="220"/>
      <c r="P39" s="220"/>
      <c r="Q39" s="220"/>
      <c r="S39" s="220"/>
      <c r="T39" s="220"/>
      <c r="U39" s="220"/>
      <c r="V39" s="220"/>
      <c r="W39" s="220"/>
      <c r="X39" s="220"/>
      <c r="Y39" s="220"/>
      <c r="Z39" s="220"/>
      <c r="AA39" s="220"/>
      <c r="AB39" s="220"/>
      <c r="AC39" s="220"/>
      <c r="AD39" s="220"/>
      <c r="AE39" s="220"/>
      <c r="AF39" s="220"/>
      <c r="AG39" s="220"/>
      <c r="AH39" s="220"/>
      <c r="AI39" s="220"/>
      <c r="AJ39" s="220"/>
      <c r="AK39" s="220"/>
      <c r="AL39" s="220"/>
      <c r="AM39" s="220"/>
      <c r="AN39" s="220"/>
      <c r="AO39" s="221"/>
      <c r="AP39" s="214"/>
      <c r="AQ39" s="221"/>
      <c r="AR39" s="221"/>
      <c r="AS39" s="221"/>
      <c r="AT39" s="221"/>
      <c r="AZ39" s="225"/>
    </row>
    <row r="40" spans="1:54" s="219" customFormat="1" ht="24.95" customHeight="1">
      <c r="A40" s="222"/>
      <c r="B40" s="226"/>
      <c r="C40" s="227"/>
      <c r="D40" s="227"/>
      <c r="L40" s="203"/>
      <c r="M40" s="220"/>
      <c r="N40" s="220"/>
      <c r="O40" s="220"/>
      <c r="P40" s="220"/>
      <c r="Q40" s="220"/>
      <c r="S40" s="220"/>
      <c r="T40" s="220"/>
      <c r="U40" s="220"/>
      <c r="V40" s="220"/>
      <c r="W40" s="220"/>
      <c r="X40" s="220"/>
      <c r="Y40" s="220"/>
      <c r="Z40" s="220"/>
      <c r="AA40" s="220"/>
      <c r="AB40" s="220"/>
      <c r="AC40" s="220"/>
      <c r="AD40" s="220"/>
      <c r="AE40" s="220"/>
      <c r="AF40" s="220"/>
      <c r="AG40" s="220"/>
      <c r="AH40" s="220"/>
      <c r="AI40" s="220"/>
      <c r="AJ40" s="220"/>
      <c r="AK40" s="220"/>
      <c r="AL40" s="220"/>
      <c r="AM40" s="220"/>
      <c r="AN40" s="220"/>
      <c r="AO40" s="221"/>
      <c r="AP40" s="214"/>
      <c r="AQ40" s="221"/>
      <c r="AR40" s="221"/>
      <c r="AS40" s="221"/>
      <c r="AT40" s="221"/>
      <c r="AU40" s="221"/>
      <c r="AV40" s="221"/>
      <c r="AW40" s="221"/>
      <c r="AX40" s="221"/>
      <c r="AY40" s="221"/>
      <c r="AZ40" s="225"/>
    </row>
    <row r="41" spans="1:54" s="231" customFormat="1" ht="24.95" customHeight="1">
      <c r="A41" s="228"/>
      <c r="B41" s="229"/>
      <c r="C41" s="230"/>
      <c r="D41" s="230"/>
      <c r="E41" s="229"/>
      <c r="F41" s="229"/>
      <c r="G41" s="229"/>
      <c r="H41" s="229"/>
      <c r="I41" s="229"/>
      <c r="J41" s="229"/>
      <c r="K41" s="229"/>
      <c r="L41" s="446"/>
      <c r="M41" s="446"/>
      <c r="N41" s="446"/>
      <c r="O41" s="446"/>
      <c r="P41" s="446"/>
      <c r="Q41" s="446"/>
      <c r="R41" s="446"/>
      <c r="S41" s="446"/>
      <c r="T41" s="446"/>
      <c r="U41" s="446"/>
      <c r="V41" s="446"/>
      <c r="W41" s="446"/>
      <c r="X41" s="446"/>
      <c r="Y41" s="446"/>
      <c r="Z41" s="446"/>
      <c r="AA41" s="446"/>
      <c r="AB41" s="446"/>
      <c r="AC41" s="446"/>
      <c r="AD41" s="446"/>
      <c r="AE41" s="446"/>
      <c r="AF41" s="446"/>
      <c r="AG41" s="446"/>
      <c r="AH41" s="446"/>
      <c r="AI41" s="446"/>
      <c r="AJ41" s="446"/>
      <c r="AK41" s="446"/>
      <c r="AL41" s="446"/>
      <c r="AM41" s="446"/>
      <c r="AN41" s="446"/>
      <c r="AO41" s="446"/>
      <c r="AP41" s="446"/>
      <c r="AQ41" s="446"/>
      <c r="AR41" s="446"/>
      <c r="AS41" s="446"/>
      <c r="AT41" s="446"/>
      <c r="AU41" s="446"/>
      <c r="AV41" s="446"/>
      <c r="AW41" s="219"/>
      <c r="AX41" s="219"/>
      <c r="AY41" s="219"/>
      <c r="AZ41" s="232"/>
    </row>
    <row r="42" spans="1:54" s="231" customFormat="1" ht="24.95" customHeight="1">
      <c r="A42" s="228"/>
      <c r="B42" s="229"/>
      <c r="C42" s="230"/>
      <c r="D42" s="230"/>
      <c r="E42" s="229"/>
      <c r="F42" s="229"/>
      <c r="G42" s="229"/>
      <c r="H42" s="229"/>
      <c r="I42" s="229"/>
      <c r="J42" s="229"/>
      <c r="K42" s="229"/>
      <c r="L42" s="203"/>
      <c r="M42" s="220"/>
      <c r="N42" s="220"/>
      <c r="O42" s="220"/>
      <c r="P42" s="220"/>
      <c r="Q42" s="220"/>
      <c r="R42" s="219"/>
      <c r="S42" s="220"/>
      <c r="T42" s="220"/>
      <c r="U42" s="220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220"/>
      <c r="AG42" s="220"/>
      <c r="AH42" s="220"/>
      <c r="AI42" s="220"/>
      <c r="AJ42" s="220"/>
      <c r="AK42" s="220"/>
      <c r="AL42" s="220"/>
      <c r="AM42" s="220"/>
      <c r="AN42" s="220"/>
      <c r="AO42" s="221"/>
      <c r="AP42" s="214"/>
      <c r="AQ42" s="221"/>
      <c r="AR42" s="221"/>
      <c r="AS42" s="221"/>
      <c r="AT42" s="221"/>
      <c r="AU42" s="219"/>
      <c r="AV42" s="219"/>
      <c r="AW42" s="219"/>
      <c r="AX42" s="219"/>
      <c r="AY42" s="219"/>
      <c r="AZ42" s="232"/>
    </row>
    <row r="43" spans="1:54" s="231" customFormat="1" ht="24.95" customHeight="1">
      <c r="A43" s="228"/>
      <c r="B43" s="229"/>
      <c r="C43" s="230"/>
      <c r="D43" s="230"/>
      <c r="E43" s="229"/>
      <c r="F43" s="229"/>
      <c r="G43" s="229"/>
      <c r="H43" s="229"/>
      <c r="I43" s="229"/>
      <c r="J43" s="229"/>
      <c r="K43" s="229"/>
      <c r="L43" s="219"/>
      <c r="M43" s="220"/>
      <c r="N43" s="220"/>
      <c r="O43" s="220"/>
      <c r="P43" s="220"/>
      <c r="Q43" s="220"/>
      <c r="R43" s="219"/>
      <c r="S43" s="220"/>
      <c r="T43" s="220"/>
      <c r="U43" s="220"/>
      <c r="V43" s="220"/>
      <c r="W43" s="220"/>
      <c r="X43" s="220"/>
      <c r="Y43" s="220"/>
      <c r="Z43" s="220"/>
      <c r="AA43" s="220"/>
      <c r="AB43" s="220"/>
      <c r="AC43" s="220"/>
      <c r="AD43" s="220"/>
      <c r="AE43" s="220"/>
      <c r="AF43" s="220"/>
      <c r="AG43" s="220"/>
      <c r="AH43" s="220"/>
      <c r="AI43" s="220"/>
      <c r="AJ43" s="220"/>
      <c r="AK43" s="220"/>
      <c r="AL43" s="220"/>
      <c r="AM43" s="220"/>
      <c r="AN43" s="220"/>
      <c r="AO43" s="221"/>
      <c r="AP43" s="219"/>
      <c r="AQ43" s="219"/>
      <c r="AR43" s="219"/>
      <c r="AS43" s="219"/>
      <c r="AT43" s="219"/>
      <c r="AZ43" s="232"/>
    </row>
    <row r="44" spans="1:54" s="174" customFormat="1" ht="20.100000000000001" customHeight="1">
      <c r="A44" s="172"/>
      <c r="B44" s="173"/>
      <c r="C44" s="233"/>
      <c r="D44" s="233"/>
      <c r="E44" s="234"/>
      <c r="F44" s="234"/>
      <c r="G44" s="234"/>
      <c r="H44" s="234"/>
      <c r="I44" s="234"/>
      <c r="J44" s="234"/>
      <c r="K44" s="234"/>
      <c r="L44" s="235"/>
      <c r="M44" s="234"/>
      <c r="N44" s="234"/>
      <c r="O44" s="234"/>
      <c r="P44" s="234"/>
      <c r="Q44" s="234"/>
      <c r="R44" s="234"/>
      <c r="S44" s="234"/>
      <c r="T44" s="234"/>
      <c r="U44" s="234"/>
      <c r="V44" s="234"/>
      <c r="W44" s="234"/>
      <c r="X44" s="234"/>
      <c r="Y44" s="234"/>
      <c r="Z44" s="234"/>
      <c r="AA44" s="234"/>
      <c r="AB44" s="234"/>
      <c r="AC44" s="234"/>
      <c r="AD44" s="234"/>
      <c r="AE44" s="234"/>
      <c r="AF44" s="234"/>
      <c r="AG44" s="234"/>
      <c r="AH44" s="234"/>
      <c r="AI44" s="234"/>
      <c r="AJ44" s="234"/>
      <c r="AK44" s="234"/>
      <c r="AL44" s="234"/>
      <c r="AM44" s="234"/>
      <c r="AN44" s="234"/>
      <c r="AO44" s="234"/>
      <c r="AP44" s="234"/>
      <c r="AQ44" s="234"/>
      <c r="AR44" s="234"/>
      <c r="AS44" s="235"/>
      <c r="AT44" s="235"/>
      <c r="AU44" s="235"/>
      <c r="AV44" s="235"/>
      <c r="AW44" s="235"/>
      <c r="AX44" s="235"/>
      <c r="AY44" s="235"/>
      <c r="AZ44" s="236"/>
    </row>
    <row r="45" spans="1:54" s="214" customFormat="1" ht="20.100000000000001" customHeight="1">
      <c r="A45" s="211"/>
      <c r="B45" s="217"/>
      <c r="C45" s="439" t="str">
        <f>"총공사비 : 금"&amp;TEXT((원가계산서!G35),"#,##0원")&amp;"(금"&amp;NUMBERSTRING(원가계산서!G35,1)&amp;"원)"</f>
        <v>총공사비 : 금0원(금영원)</v>
      </c>
      <c r="D45" s="439"/>
      <c r="E45" s="439"/>
      <c r="F45" s="439"/>
      <c r="G45" s="439"/>
      <c r="H45" s="439"/>
      <c r="I45" s="439"/>
      <c r="J45" s="439"/>
      <c r="K45" s="439"/>
      <c r="L45" s="439"/>
      <c r="M45" s="439"/>
      <c r="N45" s="439"/>
      <c r="O45" s="439"/>
      <c r="P45" s="439"/>
      <c r="Q45" s="439"/>
      <c r="R45" s="439"/>
      <c r="S45" s="439"/>
      <c r="T45" s="439"/>
      <c r="U45" s="439"/>
      <c r="V45" s="439"/>
      <c r="W45" s="439"/>
      <c r="X45" s="439"/>
      <c r="Y45" s="439"/>
      <c r="Z45" s="439"/>
      <c r="AA45" s="439"/>
      <c r="AB45" s="439"/>
      <c r="AC45" s="439"/>
      <c r="AD45" s="439"/>
      <c r="AE45" s="439"/>
      <c r="AF45" s="439"/>
      <c r="AG45" s="439"/>
      <c r="AH45" s="439"/>
      <c r="AI45" s="439"/>
      <c r="AJ45" s="439"/>
      <c r="AK45" s="439"/>
      <c r="AL45" s="439"/>
      <c r="AM45" s="439"/>
      <c r="AN45" s="439"/>
      <c r="AO45" s="439"/>
      <c r="AP45" s="439"/>
      <c r="AQ45" s="439"/>
      <c r="AR45" s="439"/>
      <c r="AS45" s="439"/>
      <c r="AT45" s="439"/>
      <c r="AU45" s="439"/>
      <c r="AV45" s="439"/>
      <c r="AW45" s="439"/>
      <c r="AX45" s="439"/>
      <c r="AY45" s="221"/>
      <c r="AZ45" s="216"/>
    </row>
    <row r="46" spans="1:54" s="242" customFormat="1" ht="20.100000000000001" customHeight="1">
      <c r="A46" s="237"/>
      <c r="B46" s="238"/>
      <c r="C46" s="439"/>
      <c r="D46" s="439"/>
      <c r="E46" s="439"/>
      <c r="F46" s="439"/>
      <c r="G46" s="439"/>
      <c r="H46" s="439"/>
      <c r="I46" s="439"/>
      <c r="J46" s="439"/>
      <c r="K46" s="439"/>
      <c r="L46" s="439"/>
      <c r="M46" s="439"/>
      <c r="N46" s="439"/>
      <c r="O46" s="439"/>
      <c r="P46" s="439"/>
      <c r="Q46" s="439"/>
      <c r="R46" s="439"/>
      <c r="S46" s="439"/>
      <c r="T46" s="439"/>
      <c r="U46" s="439"/>
      <c r="V46" s="439"/>
      <c r="W46" s="439"/>
      <c r="X46" s="439"/>
      <c r="Y46" s="439"/>
      <c r="Z46" s="439"/>
      <c r="AA46" s="439"/>
      <c r="AB46" s="439"/>
      <c r="AC46" s="439"/>
      <c r="AD46" s="439"/>
      <c r="AE46" s="439"/>
      <c r="AF46" s="439"/>
      <c r="AG46" s="439"/>
      <c r="AH46" s="439"/>
      <c r="AI46" s="439"/>
      <c r="AJ46" s="439"/>
      <c r="AK46" s="439"/>
      <c r="AL46" s="439"/>
      <c r="AM46" s="439"/>
      <c r="AN46" s="439"/>
      <c r="AO46" s="439"/>
      <c r="AP46" s="439"/>
      <c r="AQ46" s="439"/>
      <c r="AR46" s="439"/>
      <c r="AS46" s="439"/>
      <c r="AT46" s="439"/>
      <c r="AU46" s="439"/>
      <c r="AV46" s="439"/>
      <c r="AW46" s="439"/>
      <c r="AX46" s="439"/>
      <c r="AY46" s="239"/>
      <c r="AZ46" s="240"/>
      <c r="BA46" s="241"/>
      <c r="BB46" s="241"/>
    </row>
    <row r="47" spans="1:54" s="242" customFormat="1" ht="20.100000000000001" customHeight="1">
      <c r="A47" s="237"/>
      <c r="B47" s="238"/>
      <c r="C47" s="243"/>
      <c r="D47" s="243"/>
      <c r="E47" s="243"/>
      <c r="F47" s="244"/>
      <c r="G47" s="244"/>
      <c r="H47" s="244"/>
      <c r="I47" s="244"/>
      <c r="J47" s="244"/>
      <c r="K47" s="244"/>
      <c r="L47" s="244"/>
      <c r="M47" s="244"/>
      <c r="N47" s="244"/>
      <c r="O47" s="245"/>
      <c r="P47" s="245"/>
      <c r="Q47" s="245"/>
      <c r="R47" s="245"/>
      <c r="S47" s="245"/>
      <c r="T47" s="245"/>
      <c r="U47" s="245"/>
      <c r="V47" s="245"/>
      <c r="W47" s="245"/>
      <c r="X47" s="245"/>
      <c r="Y47" s="245"/>
      <c r="Z47" s="245"/>
      <c r="AA47" s="245"/>
      <c r="AB47" s="245"/>
      <c r="AC47" s="245"/>
      <c r="AD47" s="246"/>
      <c r="AE47" s="246"/>
      <c r="AF47" s="246"/>
      <c r="AG47" s="246"/>
      <c r="AH47" s="246"/>
      <c r="AI47" s="246"/>
      <c r="AJ47" s="246"/>
      <c r="AK47" s="239"/>
      <c r="AL47" s="239"/>
      <c r="AM47" s="239"/>
      <c r="AN47" s="239"/>
      <c r="AO47" s="239"/>
      <c r="AP47" s="239"/>
      <c r="AQ47" s="239"/>
      <c r="AR47" s="239"/>
      <c r="AS47" s="239"/>
      <c r="AT47" s="239"/>
      <c r="AU47" s="239"/>
      <c r="AV47" s="239"/>
      <c r="AW47" s="239"/>
      <c r="AX47" s="239"/>
      <c r="AY47" s="239"/>
      <c r="AZ47" s="240"/>
      <c r="BA47" s="241"/>
      <c r="BB47" s="241"/>
    </row>
    <row r="48" spans="1:54" s="214" customFormat="1" ht="24.95" customHeight="1">
      <c r="A48" s="211"/>
      <c r="B48" s="212"/>
      <c r="C48" s="213"/>
      <c r="D48" s="213"/>
      <c r="F48" s="165"/>
      <c r="G48" s="165"/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  <c r="AC48" s="165"/>
      <c r="AD48" s="165"/>
      <c r="AE48" s="165"/>
      <c r="AF48" s="165"/>
      <c r="AG48" s="429" t="s">
        <v>239</v>
      </c>
      <c r="AH48" s="429"/>
      <c r="AI48" s="429"/>
      <c r="AJ48" s="429"/>
      <c r="AK48" s="429"/>
      <c r="AL48" s="429"/>
      <c r="AM48" s="429"/>
      <c r="AN48" s="429"/>
      <c r="AO48" s="429"/>
      <c r="AP48" s="429"/>
      <c r="AQ48" s="429"/>
      <c r="AR48" s="429"/>
      <c r="AS48" s="429"/>
      <c r="AT48" s="429"/>
      <c r="AU48" s="429"/>
      <c r="AV48" s="429"/>
      <c r="AW48" s="429"/>
      <c r="AX48" s="429"/>
      <c r="AY48" s="215"/>
      <c r="AZ48" s="216"/>
    </row>
    <row r="49" spans="1:52" s="250" customFormat="1" ht="20.100000000000001" customHeight="1" thickBot="1">
      <c r="A49" s="247"/>
      <c r="B49" s="248"/>
      <c r="C49" s="248"/>
      <c r="D49" s="248"/>
      <c r="E49" s="248"/>
      <c r="F49" s="248"/>
      <c r="G49" s="248"/>
      <c r="H49" s="248"/>
      <c r="I49" s="248"/>
      <c r="J49" s="248"/>
      <c r="K49" s="248"/>
      <c r="L49" s="248"/>
      <c r="M49" s="248"/>
      <c r="N49" s="248"/>
      <c r="O49" s="248"/>
      <c r="P49" s="248"/>
      <c r="Q49" s="248"/>
      <c r="R49" s="248"/>
      <c r="S49" s="248"/>
      <c r="T49" s="248"/>
      <c r="U49" s="248"/>
      <c r="V49" s="248"/>
      <c r="W49" s="248"/>
      <c r="X49" s="248"/>
      <c r="Y49" s="248"/>
      <c r="Z49" s="248"/>
      <c r="AA49" s="248"/>
      <c r="AB49" s="248"/>
      <c r="AC49" s="248"/>
      <c r="AD49" s="248"/>
      <c r="AE49" s="248"/>
      <c r="AF49" s="248"/>
      <c r="AG49" s="248"/>
      <c r="AH49" s="248"/>
      <c r="AI49" s="248"/>
      <c r="AJ49" s="248"/>
      <c r="AK49" s="248"/>
      <c r="AL49" s="248"/>
      <c r="AM49" s="248"/>
      <c r="AN49" s="248"/>
      <c r="AO49" s="248"/>
      <c r="AP49" s="248"/>
      <c r="AQ49" s="248"/>
      <c r="AR49" s="248"/>
      <c r="AS49" s="248"/>
      <c r="AT49" s="248"/>
      <c r="AU49" s="248"/>
      <c r="AV49" s="248"/>
      <c r="AW49" s="248"/>
      <c r="AX49" s="248"/>
      <c r="AY49" s="248"/>
      <c r="AZ49" s="249"/>
    </row>
    <row r="50" spans="1:52" s="250" customFormat="1" ht="20.100000000000001" customHeight="1"/>
    <row r="51" spans="1:52" s="250" customFormat="1" ht="20.100000000000001" customHeight="1"/>
    <row r="52" spans="1:52" s="250" customFormat="1" ht="20.100000000000001" customHeight="1"/>
    <row r="53" spans="1:52" s="250" customFormat="1" ht="20.100000000000001" customHeight="1"/>
    <row r="54" spans="1:52" s="250" customFormat="1" ht="20.100000000000001" customHeight="1"/>
    <row r="55" spans="1:52" s="250" customFormat="1" ht="20.100000000000001" customHeight="1"/>
    <row r="56" spans="1:52" s="250" customFormat="1" ht="20.100000000000001" customHeight="1"/>
    <row r="57" spans="1:52" s="250" customFormat="1" ht="20.100000000000001" customHeight="1"/>
    <row r="58" spans="1:52" s="250" customFormat="1" ht="20.100000000000001" customHeight="1"/>
    <row r="59" spans="1:52" s="250" customFormat="1" ht="20.100000000000001" customHeight="1"/>
    <row r="60" spans="1:52" s="250" customFormat="1" ht="20.100000000000001" customHeight="1"/>
    <row r="61" spans="1:52" s="250" customFormat="1" ht="20.100000000000001" customHeight="1"/>
    <row r="62" spans="1:52" s="250" customFormat="1" ht="20.100000000000001" customHeight="1"/>
    <row r="63" spans="1:52" s="252" customFormat="1" ht="20.100000000000001" customHeight="1">
      <c r="A63" s="251"/>
      <c r="B63" s="251"/>
    </row>
    <row r="64" spans="1:52" s="250" customFormat="1" ht="20.100000000000001" customHeight="1"/>
    <row r="65" s="250" customFormat="1" ht="20.100000000000001" customHeight="1"/>
    <row r="66" s="250" customFormat="1" ht="20.100000000000001" customHeight="1"/>
    <row r="67" s="250" customFormat="1" ht="20.100000000000001" customHeight="1"/>
    <row r="68" s="250" customFormat="1" ht="20.100000000000001" customHeight="1"/>
    <row r="69" s="250" customFormat="1" ht="20.100000000000001" customHeight="1"/>
    <row r="70" s="250" customFormat="1" ht="20.100000000000001" customHeight="1"/>
    <row r="71" s="250" customFormat="1" ht="20.100000000000001" customHeight="1"/>
    <row r="72" s="250" customFormat="1" ht="20.100000000000001" customHeight="1"/>
    <row r="73" s="250" customFormat="1" ht="20.100000000000001" customHeight="1"/>
    <row r="74" s="250" customFormat="1" ht="20.100000000000001" customHeight="1"/>
    <row r="75" s="250" customFormat="1" ht="20.100000000000001" customHeight="1"/>
    <row r="76" s="250" customFormat="1" ht="20.100000000000001" customHeight="1"/>
    <row r="77" s="250" customFormat="1" ht="20.100000000000001" customHeight="1"/>
    <row r="78" s="250" customFormat="1" ht="20.100000000000001" customHeight="1"/>
    <row r="79" s="250" customFormat="1" ht="20.100000000000001" customHeight="1"/>
    <row r="80" s="250" customFormat="1" ht="20.100000000000001" customHeight="1"/>
    <row r="81" spans="1:2" s="250" customFormat="1" ht="20.100000000000001" customHeight="1"/>
    <row r="82" spans="1:2" s="250" customFormat="1" ht="20.100000000000001" customHeight="1"/>
    <row r="83" spans="1:2" s="250" customFormat="1" ht="20.100000000000001" customHeight="1"/>
    <row r="84" spans="1:2" s="250" customFormat="1" ht="20.100000000000001" customHeight="1"/>
    <row r="85" spans="1:2" s="252" customFormat="1" ht="20.100000000000001" customHeight="1">
      <c r="A85" s="251"/>
      <c r="B85" s="251"/>
    </row>
    <row r="86" spans="1:2" s="250" customFormat="1" ht="20.100000000000001" customHeight="1"/>
    <row r="87" spans="1:2" s="250" customFormat="1" ht="20.100000000000001" customHeight="1"/>
    <row r="88" spans="1:2" s="250" customFormat="1" ht="20.100000000000001" customHeight="1"/>
    <row r="89" spans="1:2" s="250" customFormat="1" ht="20.100000000000001" customHeight="1"/>
    <row r="90" spans="1:2" s="250" customFormat="1" ht="20.100000000000001" customHeight="1"/>
    <row r="91" spans="1:2" s="250" customFormat="1" ht="20.100000000000001" customHeight="1"/>
    <row r="92" spans="1:2" s="250" customFormat="1" ht="20.100000000000001" customHeight="1"/>
    <row r="93" spans="1:2" s="250" customFormat="1" ht="20.100000000000001" customHeight="1"/>
    <row r="94" spans="1:2" s="250" customFormat="1" ht="20.100000000000001" customHeight="1"/>
    <row r="95" spans="1:2" s="250" customFormat="1" ht="20.100000000000001" customHeight="1"/>
    <row r="96" spans="1:2" s="250" customFormat="1" ht="20.100000000000001" customHeight="1"/>
    <row r="97" spans="1:2" s="250" customFormat="1" ht="20.100000000000001" customHeight="1"/>
    <row r="98" spans="1:2" s="250" customFormat="1" ht="20.100000000000001" customHeight="1"/>
    <row r="99" spans="1:2" s="250" customFormat="1" ht="20.100000000000001" customHeight="1"/>
    <row r="100" spans="1:2" s="250" customFormat="1" ht="20.100000000000001" customHeight="1"/>
    <row r="101" spans="1:2" s="250" customFormat="1" ht="20.100000000000001" customHeight="1"/>
    <row r="102" spans="1:2" s="250" customFormat="1" ht="20.100000000000001" customHeight="1"/>
    <row r="103" spans="1:2" s="250" customFormat="1" ht="20.100000000000001" customHeight="1"/>
    <row r="104" spans="1:2" s="250" customFormat="1" ht="20.100000000000001" customHeight="1"/>
    <row r="105" spans="1:2" s="250" customFormat="1" ht="20.100000000000001" customHeight="1"/>
    <row r="106" spans="1:2" s="250" customFormat="1" ht="20.100000000000001" customHeight="1"/>
    <row r="107" spans="1:2" s="252" customFormat="1" ht="20.100000000000001" customHeight="1">
      <c r="A107" s="251"/>
      <c r="B107" s="251"/>
    </row>
    <row r="108" spans="1:2" s="250" customFormat="1" ht="20.100000000000001" customHeight="1"/>
    <row r="109" spans="1:2" s="250" customFormat="1" ht="20.100000000000001" customHeight="1"/>
    <row r="110" spans="1:2" s="250" customFormat="1" ht="20.100000000000001" customHeight="1"/>
    <row r="111" spans="1:2" s="250" customFormat="1" ht="20.100000000000001" customHeight="1"/>
    <row r="112" spans="1:2" s="250" customFormat="1" ht="20.100000000000001" customHeight="1"/>
    <row r="113" s="250" customFormat="1" ht="20.100000000000001" customHeight="1"/>
    <row r="114" s="250" customFormat="1" ht="20.100000000000001" customHeight="1"/>
    <row r="115" s="250" customFormat="1" ht="20.100000000000001" customHeight="1"/>
    <row r="116" s="250" customFormat="1" ht="20.100000000000001" customHeight="1"/>
    <row r="117" s="250" customFormat="1" ht="20.100000000000001" customHeight="1"/>
    <row r="118" s="250" customFormat="1" ht="20.100000000000001" customHeight="1"/>
    <row r="119" s="250" customFormat="1" ht="20.100000000000001" customHeight="1"/>
    <row r="120" s="250" customFormat="1" ht="20.100000000000001" customHeight="1"/>
    <row r="121" s="250" customFormat="1" ht="20.100000000000001" customHeight="1"/>
    <row r="122" s="250" customFormat="1" ht="20.100000000000001" customHeight="1"/>
    <row r="123" s="250" customFormat="1" ht="20.100000000000001" customHeight="1"/>
    <row r="124" s="250" customFormat="1" ht="20.100000000000001" customHeight="1"/>
    <row r="125" s="250" customFormat="1" ht="20.100000000000001" customHeight="1"/>
    <row r="126" s="250" customFormat="1" ht="20.100000000000001" customHeight="1"/>
    <row r="127" s="250" customFormat="1" ht="20.100000000000001" customHeight="1"/>
    <row r="128" s="250" customFormat="1" ht="20.100000000000001" customHeight="1"/>
    <row r="129" spans="1:2" s="252" customFormat="1" ht="20.100000000000001" customHeight="1">
      <c r="A129" s="251"/>
      <c r="B129" s="251"/>
    </row>
  </sheetData>
  <mergeCells count="15">
    <mergeCell ref="AG48:AX48"/>
    <mergeCell ref="C7:AX8"/>
    <mergeCell ref="C3:K4"/>
    <mergeCell ref="AO26:AZ29"/>
    <mergeCell ref="C31:J32"/>
    <mergeCell ref="C45:AX46"/>
    <mergeCell ref="A26:C29"/>
    <mergeCell ref="C34:AX35"/>
    <mergeCell ref="L41:AV41"/>
    <mergeCell ref="Q26:Z29"/>
    <mergeCell ref="AA26:AC29"/>
    <mergeCell ref="AD26:AN29"/>
    <mergeCell ref="D26:M29"/>
    <mergeCell ref="N26:P29"/>
    <mergeCell ref="AG23:AX24"/>
  </mergeCells>
  <phoneticPr fontId="2" type="noConversion"/>
  <printOptions horizontalCentered="1" verticalCentered="1"/>
  <pageMargins left="0.39370078740157483" right="0.39370078740157483" top="0.59055118110236227" bottom="0.59055118110236227" header="0.19685039370078741" footer="0.19685039370078741"/>
  <pageSetup paperSize="9" scale="99" orientation="landscape" r:id="rId1"/>
  <headerFooter alignWithMargins="0"/>
  <rowBreaks count="1" manualBreakCount="1">
    <brk id="25" max="5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O115"/>
  <sheetViews>
    <sheetView view="pageBreakPreview" topLeftCell="A13" zoomScale="130" zoomScaleSheetLayoutView="130" workbookViewId="0">
      <selection activeCell="AB124" sqref="AB124"/>
    </sheetView>
  </sheetViews>
  <sheetFormatPr defaultColWidth="2.83203125" defaultRowHeight="13.5"/>
  <cols>
    <col min="1" max="16384" width="2.83203125" style="253"/>
  </cols>
  <sheetData>
    <row r="1" spans="1:41" ht="39.950000000000003" customHeight="1" thickBot="1">
      <c r="A1" s="472" t="s">
        <v>120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2"/>
      <c r="AH1" s="472"/>
      <c r="AI1" s="472"/>
      <c r="AJ1" s="472"/>
      <c r="AK1" s="472"/>
      <c r="AL1" s="472"/>
      <c r="AM1" s="472"/>
      <c r="AN1" s="472"/>
      <c r="AO1" s="472"/>
    </row>
    <row r="2" spans="1:41" ht="30" customHeight="1">
      <c r="A2" s="473" t="s">
        <v>259</v>
      </c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4"/>
      <c r="AH2" s="474"/>
      <c r="AI2" s="474"/>
      <c r="AJ2" s="474"/>
      <c r="AK2" s="474"/>
      <c r="AL2" s="474"/>
      <c r="AM2" s="474"/>
      <c r="AN2" s="474"/>
      <c r="AO2" s="475"/>
    </row>
    <row r="3" spans="1:41" ht="16.5">
      <c r="A3" s="254"/>
      <c r="B3" s="255"/>
      <c r="C3" s="255"/>
      <c r="D3" s="255"/>
      <c r="E3" s="255"/>
      <c r="F3" s="255"/>
      <c r="G3" s="255"/>
      <c r="H3" s="256"/>
      <c r="I3" s="256"/>
      <c r="J3" s="256"/>
      <c r="K3" s="256"/>
      <c r="L3" s="256"/>
      <c r="M3" s="256"/>
      <c r="N3" s="256"/>
      <c r="O3" s="256"/>
      <c r="P3" s="256"/>
      <c r="Q3" s="256"/>
      <c r="R3" s="256"/>
      <c r="S3" s="256"/>
      <c r="T3" s="256"/>
      <c r="U3" s="256"/>
      <c r="V3" s="256"/>
      <c r="W3" s="256"/>
      <c r="X3" s="256"/>
      <c r="Y3" s="256"/>
      <c r="Z3" s="256"/>
      <c r="AA3" s="256"/>
      <c r="AB3" s="256"/>
      <c r="AC3" s="256"/>
      <c r="AD3" s="256"/>
      <c r="AE3" s="256"/>
      <c r="AF3" s="256"/>
      <c r="AG3" s="256"/>
      <c r="AH3" s="256"/>
      <c r="AI3" s="256"/>
      <c r="AJ3" s="256"/>
      <c r="AK3" s="256"/>
      <c r="AL3" s="256"/>
      <c r="AM3" s="256"/>
      <c r="AN3" s="256"/>
      <c r="AO3" s="257"/>
    </row>
    <row r="4" spans="1:41" ht="16.5">
      <c r="A4" s="254"/>
      <c r="B4" s="255"/>
      <c r="C4" s="255"/>
      <c r="D4" s="255"/>
      <c r="E4" s="255"/>
      <c r="F4" s="255"/>
      <c r="G4" s="255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6"/>
      <c r="T4" s="256"/>
      <c r="U4" s="256"/>
      <c r="V4" s="256"/>
      <c r="W4" s="256"/>
      <c r="X4" s="256"/>
      <c r="Y4" s="256"/>
      <c r="Z4" s="256"/>
      <c r="AA4" s="256"/>
      <c r="AB4" s="256"/>
      <c r="AC4" s="256"/>
      <c r="AD4" s="256"/>
      <c r="AE4" s="256"/>
      <c r="AF4" s="256"/>
      <c r="AG4" s="256"/>
      <c r="AH4" s="256"/>
      <c r="AI4" s="256"/>
      <c r="AJ4" s="256"/>
      <c r="AK4" s="256"/>
      <c r="AL4" s="256"/>
      <c r="AM4" s="256"/>
      <c r="AN4" s="256"/>
      <c r="AO4" s="257"/>
    </row>
    <row r="5" spans="1:41" ht="16.5">
      <c r="A5" s="254"/>
      <c r="B5" s="255"/>
      <c r="C5" s="255"/>
      <c r="D5" s="255"/>
      <c r="E5" s="255"/>
      <c r="F5" s="255"/>
      <c r="G5" s="255"/>
      <c r="H5" s="256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6"/>
      <c r="T5" s="256"/>
      <c r="U5" s="256"/>
      <c r="V5" s="256"/>
      <c r="W5" s="256"/>
      <c r="X5" s="256"/>
      <c r="Y5" s="256"/>
      <c r="Z5" s="256"/>
      <c r="AA5" s="256"/>
      <c r="AB5" s="256"/>
      <c r="AC5" s="256"/>
      <c r="AD5" s="256"/>
      <c r="AE5" s="256"/>
      <c r="AF5" s="256"/>
      <c r="AG5" s="256"/>
      <c r="AH5" s="256"/>
      <c r="AI5" s="256"/>
      <c r="AJ5" s="256"/>
      <c r="AK5" s="256"/>
      <c r="AL5" s="256"/>
      <c r="AM5" s="256"/>
      <c r="AN5" s="256"/>
      <c r="AO5" s="257"/>
    </row>
    <row r="6" spans="1:41" ht="16.5">
      <c r="A6" s="254"/>
      <c r="B6" s="255"/>
      <c r="C6" s="255"/>
      <c r="D6" s="255"/>
      <c r="E6" s="255"/>
      <c r="F6" s="255"/>
      <c r="G6" s="255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6"/>
      <c r="T6" s="256"/>
      <c r="U6" s="256"/>
      <c r="V6" s="256"/>
      <c r="W6" s="256"/>
      <c r="X6" s="256"/>
      <c r="Y6" s="256"/>
      <c r="Z6" s="256"/>
      <c r="AA6" s="256"/>
      <c r="AB6" s="256"/>
      <c r="AC6" s="256"/>
      <c r="AD6" s="256"/>
      <c r="AE6" s="256"/>
      <c r="AF6" s="256"/>
      <c r="AG6" s="256"/>
      <c r="AH6" s="256"/>
      <c r="AI6" s="256"/>
      <c r="AJ6" s="256"/>
      <c r="AK6" s="256"/>
      <c r="AL6" s="256"/>
      <c r="AM6" s="256"/>
      <c r="AN6" s="256"/>
      <c r="AO6" s="257"/>
    </row>
    <row r="7" spans="1:41" ht="16.5">
      <c r="A7" s="254"/>
      <c r="B7" s="255"/>
      <c r="C7" s="255"/>
      <c r="D7" s="255"/>
      <c r="E7" s="255"/>
      <c r="F7" s="255"/>
      <c r="G7" s="255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6"/>
      <c r="T7" s="256"/>
      <c r="U7" s="256"/>
      <c r="V7" s="256"/>
      <c r="W7" s="256"/>
      <c r="X7" s="256"/>
      <c r="Y7" s="256"/>
      <c r="Z7" s="256"/>
      <c r="AA7" s="256"/>
      <c r="AB7" s="256"/>
      <c r="AC7" s="256"/>
      <c r="AD7" s="256"/>
      <c r="AE7" s="256"/>
      <c r="AF7" s="256"/>
      <c r="AG7" s="256"/>
      <c r="AH7" s="256"/>
      <c r="AI7" s="256"/>
      <c r="AJ7" s="256"/>
      <c r="AK7" s="256"/>
      <c r="AL7" s="256"/>
      <c r="AM7" s="256"/>
      <c r="AN7" s="256"/>
      <c r="AO7" s="257"/>
    </row>
    <row r="8" spans="1:41" ht="16.5">
      <c r="A8" s="254"/>
      <c r="B8" s="255"/>
      <c r="C8" s="255"/>
      <c r="D8" s="255"/>
      <c r="E8" s="255"/>
      <c r="F8" s="255"/>
      <c r="G8" s="255"/>
      <c r="H8" s="256"/>
      <c r="I8" s="256"/>
      <c r="J8" s="256"/>
      <c r="K8" s="256"/>
      <c r="L8" s="256"/>
      <c r="M8" s="256"/>
      <c r="N8" s="256"/>
      <c r="O8" s="256"/>
      <c r="P8" s="256"/>
      <c r="Q8" s="256"/>
      <c r="R8" s="256"/>
      <c r="S8" s="256"/>
      <c r="T8" s="256"/>
      <c r="U8" s="256"/>
      <c r="V8" s="256"/>
      <c r="W8" s="256"/>
      <c r="X8" s="256"/>
      <c r="Y8" s="256"/>
      <c r="Z8" s="256"/>
      <c r="AA8" s="256"/>
      <c r="AB8" s="256"/>
      <c r="AC8" s="256"/>
      <c r="AD8" s="256"/>
      <c r="AE8" s="256"/>
      <c r="AF8" s="256"/>
      <c r="AG8" s="256"/>
      <c r="AH8" s="256"/>
      <c r="AI8" s="256"/>
      <c r="AJ8" s="256"/>
      <c r="AK8" s="256"/>
      <c r="AL8" s="256"/>
      <c r="AM8" s="256"/>
      <c r="AN8" s="256"/>
      <c r="AO8" s="257"/>
    </row>
    <row r="9" spans="1:41" ht="16.5">
      <c r="A9" s="254"/>
      <c r="B9" s="255"/>
      <c r="C9" s="255"/>
      <c r="D9" s="255"/>
      <c r="E9" s="255"/>
      <c r="F9" s="255"/>
      <c r="G9" s="255"/>
      <c r="H9" s="256"/>
      <c r="I9" s="256"/>
      <c r="J9" s="256"/>
      <c r="K9" s="256"/>
      <c r="L9" s="256"/>
      <c r="M9" s="256"/>
      <c r="N9" s="256"/>
      <c r="O9" s="256"/>
      <c r="P9" s="256"/>
      <c r="Q9" s="256"/>
      <c r="R9" s="256"/>
      <c r="S9" s="256"/>
      <c r="T9" s="256"/>
      <c r="U9" s="256"/>
      <c r="V9" s="256"/>
      <c r="W9" s="256"/>
      <c r="X9" s="256"/>
      <c r="Y9" s="256"/>
      <c r="Z9" s="256"/>
      <c r="AA9" s="256"/>
      <c r="AB9" s="256"/>
      <c r="AC9" s="256"/>
      <c r="AD9" s="256"/>
      <c r="AE9" s="256"/>
      <c r="AF9" s="256"/>
      <c r="AG9" s="256"/>
      <c r="AH9" s="256"/>
      <c r="AI9" s="256"/>
      <c r="AJ9" s="256"/>
      <c r="AK9" s="256"/>
      <c r="AL9" s="256"/>
      <c r="AM9" s="256"/>
      <c r="AN9" s="256"/>
      <c r="AO9" s="257"/>
    </row>
    <row r="10" spans="1:41" ht="16.5">
      <c r="A10" s="254"/>
      <c r="B10" s="255"/>
      <c r="C10" s="255"/>
      <c r="D10" s="255"/>
      <c r="E10" s="255"/>
      <c r="F10" s="255"/>
      <c r="G10" s="255"/>
      <c r="H10" s="256"/>
      <c r="I10" s="256"/>
      <c r="J10" s="256"/>
      <c r="K10" s="256"/>
      <c r="L10" s="256"/>
      <c r="M10" s="256"/>
      <c r="N10" s="256"/>
      <c r="O10" s="256"/>
      <c r="P10" s="256"/>
      <c r="Q10" s="256"/>
      <c r="R10" s="256"/>
      <c r="S10" s="256"/>
      <c r="T10" s="256"/>
      <c r="U10" s="256"/>
      <c r="V10" s="256"/>
      <c r="W10" s="256"/>
      <c r="X10" s="256"/>
      <c r="Y10" s="256"/>
      <c r="Z10" s="256"/>
      <c r="AA10" s="256"/>
      <c r="AB10" s="256"/>
      <c r="AC10" s="256"/>
      <c r="AD10" s="256"/>
      <c r="AE10" s="256"/>
      <c r="AF10" s="256"/>
      <c r="AG10" s="256"/>
      <c r="AH10" s="256"/>
      <c r="AI10" s="256"/>
      <c r="AJ10" s="256"/>
      <c r="AK10" s="256"/>
      <c r="AL10" s="256"/>
      <c r="AM10" s="256"/>
      <c r="AN10" s="256"/>
      <c r="AO10" s="257"/>
    </row>
    <row r="11" spans="1:41" ht="16.5">
      <c r="A11" s="254"/>
      <c r="B11" s="255"/>
      <c r="C11" s="255"/>
      <c r="D11" s="255"/>
      <c r="E11" s="255"/>
      <c r="F11" s="255"/>
      <c r="G11" s="255"/>
      <c r="H11" s="256"/>
      <c r="I11" s="256"/>
      <c r="J11" s="256"/>
      <c r="K11" s="256"/>
      <c r="L11" s="256"/>
      <c r="M11" s="256"/>
      <c r="N11" s="256"/>
      <c r="O11" s="256"/>
      <c r="P11" s="256"/>
      <c r="Q11" s="256"/>
      <c r="R11" s="256"/>
      <c r="S11" s="256"/>
      <c r="T11" s="256"/>
      <c r="U11" s="256"/>
      <c r="V11" s="256"/>
      <c r="W11" s="256"/>
      <c r="X11" s="256"/>
      <c r="Y11" s="256"/>
      <c r="Z11" s="256"/>
      <c r="AA11" s="256"/>
      <c r="AB11" s="256"/>
      <c r="AC11" s="256"/>
      <c r="AD11" s="256"/>
      <c r="AE11" s="256"/>
      <c r="AF11" s="256"/>
      <c r="AG11" s="256"/>
      <c r="AH11" s="256"/>
      <c r="AI11" s="256"/>
      <c r="AJ11" s="256"/>
      <c r="AK11" s="256"/>
      <c r="AL11" s="256"/>
      <c r="AM11" s="256"/>
      <c r="AN11" s="256"/>
      <c r="AO11" s="257"/>
    </row>
    <row r="12" spans="1:41" ht="16.5">
      <c r="A12" s="254"/>
      <c r="B12" s="255"/>
      <c r="C12" s="255"/>
      <c r="D12" s="255"/>
      <c r="E12" s="255"/>
      <c r="F12" s="255"/>
      <c r="G12" s="255"/>
      <c r="H12" s="256"/>
      <c r="I12" s="256"/>
      <c r="J12" s="256"/>
      <c r="K12" s="256"/>
      <c r="L12" s="256"/>
      <c r="M12" s="256"/>
      <c r="N12" s="256"/>
      <c r="O12" s="256"/>
      <c r="P12" s="256"/>
      <c r="Q12" s="256"/>
      <c r="R12" s="256"/>
      <c r="S12" s="256"/>
      <c r="T12" s="256"/>
      <c r="U12" s="256"/>
      <c r="V12" s="256"/>
      <c r="W12" s="256"/>
      <c r="X12" s="256"/>
      <c r="Y12" s="256"/>
      <c r="Z12" s="256"/>
      <c r="AA12" s="256"/>
      <c r="AB12" s="256"/>
      <c r="AC12" s="256"/>
      <c r="AD12" s="256"/>
      <c r="AE12" s="256"/>
      <c r="AF12" s="256"/>
      <c r="AG12" s="256"/>
      <c r="AH12" s="256"/>
      <c r="AI12" s="256"/>
      <c r="AJ12" s="256"/>
      <c r="AK12" s="256"/>
      <c r="AL12" s="256"/>
      <c r="AM12" s="256"/>
      <c r="AN12" s="256"/>
      <c r="AO12" s="257"/>
    </row>
    <row r="13" spans="1:41" ht="16.5">
      <c r="A13" s="254"/>
      <c r="B13" s="255"/>
      <c r="C13" s="255"/>
      <c r="D13" s="255"/>
      <c r="E13" s="255"/>
      <c r="F13" s="255"/>
      <c r="G13" s="255"/>
      <c r="H13" s="256"/>
      <c r="I13" s="256"/>
      <c r="J13" s="256"/>
      <c r="K13" s="256"/>
      <c r="L13" s="256"/>
      <c r="M13" s="256"/>
      <c r="N13" s="256"/>
      <c r="O13" s="256"/>
      <c r="P13" s="256"/>
      <c r="Q13" s="256"/>
      <c r="R13" s="256"/>
      <c r="S13" s="256"/>
      <c r="T13" s="256"/>
      <c r="U13" s="256"/>
      <c r="V13" s="256"/>
      <c r="W13" s="256"/>
      <c r="X13" s="256"/>
      <c r="Y13" s="256"/>
      <c r="Z13" s="256"/>
      <c r="AA13" s="256"/>
      <c r="AB13" s="256"/>
      <c r="AC13" s="256"/>
      <c r="AD13" s="256"/>
      <c r="AE13" s="256"/>
      <c r="AF13" s="256"/>
      <c r="AG13" s="256"/>
      <c r="AH13" s="256"/>
      <c r="AI13" s="256"/>
      <c r="AJ13" s="256"/>
      <c r="AK13" s="256"/>
      <c r="AL13" s="256"/>
      <c r="AM13" s="256"/>
      <c r="AN13" s="256"/>
      <c r="AO13" s="257"/>
    </row>
    <row r="14" spans="1:41" ht="12.75" customHeight="1">
      <c r="A14" s="258"/>
      <c r="B14" s="259"/>
      <c r="C14" s="259"/>
      <c r="D14" s="259"/>
      <c r="E14" s="259"/>
      <c r="F14" s="259"/>
      <c r="G14" s="259"/>
      <c r="H14" s="256"/>
      <c r="I14" s="256"/>
      <c r="J14" s="256"/>
      <c r="K14" s="256"/>
      <c r="L14" s="256"/>
      <c r="M14" s="256"/>
      <c r="N14" s="256"/>
      <c r="O14" s="256"/>
      <c r="P14" s="256"/>
      <c r="Q14" s="256"/>
      <c r="R14" s="256"/>
      <c r="S14" s="256"/>
      <c r="T14" s="256"/>
      <c r="U14" s="256"/>
      <c r="V14" s="256"/>
      <c r="W14" s="256"/>
      <c r="X14" s="256"/>
      <c r="Y14" s="256"/>
      <c r="Z14" s="256"/>
      <c r="AA14" s="256"/>
      <c r="AB14" s="256"/>
      <c r="AC14" s="256"/>
      <c r="AD14" s="256"/>
      <c r="AE14" s="256"/>
      <c r="AF14" s="256"/>
      <c r="AG14" s="256"/>
      <c r="AH14" s="256"/>
      <c r="AI14" s="256"/>
      <c r="AJ14" s="256"/>
      <c r="AK14" s="256"/>
      <c r="AL14" s="256"/>
      <c r="AM14" s="256"/>
      <c r="AN14" s="256"/>
      <c r="AO14" s="260"/>
    </row>
    <row r="15" spans="1:41" ht="12.75" customHeight="1">
      <c r="A15" s="258"/>
      <c r="B15" s="259"/>
      <c r="C15" s="259"/>
      <c r="D15" s="259"/>
      <c r="E15" s="259"/>
      <c r="F15" s="259"/>
      <c r="G15" s="259"/>
      <c r="H15" s="256"/>
      <c r="I15" s="256"/>
      <c r="J15" s="256"/>
      <c r="K15" s="256"/>
      <c r="L15" s="256"/>
      <c r="M15" s="256"/>
      <c r="N15" s="256"/>
      <c r="O15" s="256"/>
      <c r="P15" s="256"/>
      <c r="Q15" s="256"/>
      <c r="R15" s="256"/>
      <c r="S15" s="256"/>
      <c r="T15" s="256"/>
      <c r="U15" s="256"/>
      <c r="V15" s="256"/>
      <c r="W15" s="256"/>
      <c r="X15" s="256"/>
      <c r="Y15" s="256"/>
      <c r="Z15" s="256"/>
      <c r="AA15" s="256"/>
      <c r="AB15" s="256"/>
      <c r="AC15" s="256"/>
      <c r="AD15" s="256"/>
      <c r="AE15" s="256"/>
      <c r="AF15" s="256"/>
      <c r="AG15" s="256"/>
      <c r="AH15" s="256"/>
      <c r="AI15" s="256"/>
      <c r="AJ15" s="256"/>
      <c r="AK15" s="256"/>
      <c r="AL15" s="256"/>
      <c r="AM15" s="256"/>
      <c r="AN15" s="256"/>
      <c r="AO15" s="260"/>
    </row>
    <row r="16" spans="1:41" ht="12.75" customHeight="1">
      <c r="A16" s="258"/>
      <c r="B16" s="259"/>
      <c r="C16" s="259"/>
      <c r="D16" s="259"/>
      <c r="E16" s="259"/>
      <c r="F16" s="259"/>
      <c r="G16" s="259"/>
      <c r="H16" s="256"/>
      <c r="I16" s="256"/>
      <c r="J16" s="256"/>
      <c r="K16" s="256"/>
      <c r="L16" s="256"/>
      <c r="M16" s="256"/>
      <c r="N16" s="256"/>
      <c r="O16" s="256"/>
      <c r="P16" s="256"/>
      <c r="Q16" s="256"/>
      <c r="R16" s="256"/>
      <c r="S16" s="256"/>
      <c r="T16" s="256"/>
      <c r="U16" s="256"/>
      <c r="V16" s="256"/>
      <c r="W16" s="256"/>
      <c r="X16" s="256"/>
      <c r="Y16" s="256"/>
      <c r="Z16" s="256"/>
      <c r="AA16" s="256"/>
      <c r="AB16" s="256"/>
      <c r="AC16" s="256"/>
      <c r="AD16" s="256"/>
      <c r="AE16" s="256"/>
      <c r="AF16" s="256"/>
      <c r="AG16" s="256"/>
      <c r="AH16" s="256"/>
      <c r="AI16" s="256"/>
      <c r="AJ16" s="256"/>
      <c r="AK16" s="256"/>
      <c r="AL16" s="256"/>
      <c r="AM16" s="256"/>
      <c r="AN16" s="256"/>
      <c r="AO16" s="260"/>
    </row>
    <row r="17" spans="1:41" ht="12.75" customHeight="1">
      <c r="A17" s="258"/>
      <c r="B17" s="259"/>
      <c r="C17" s="259"/>
      <c r="D17" s="259"/>
      <c r="E17" s="259"/>
      <c r="F17" s="259"/>
      <c r="G17" s="259"/>
      <c r="H17" s="256"/>
      <c r="I17" s="256"/>
      <c r="J17" s="256"/>
      <c r="K17" s="256"/>
      <c r="L17" s="256"/>
      <c r="M17" s="256"/>
      <c r="N17" s="256"/>
      <c r="O17" s="256"/>
      <c r="P17" s="256"/>
      <c r="Q17" s="256"/>
      <c r="R17" s="256"/>
      <c r="S17" s="256"/>
      <c r="T17" s="256"/>
      <c r="U17" s="256"/>
      <c r="V17" s="256"/>
      <c r="W17" s="256"/>
      <c r="X17" s="256"/>
      <c r="Y17" s="256"/>
      <c r="Z17" s="256"/>
      <c r="AA17" s="256"/>
      <c r="AB17" s="256"/>
      <c r="AC17" s="256"/>
      <c r="AD17" s="256"/>
      <c r="AE17" s="256"/>
      <c r="AF17" s="256"/>
      <c r="AG17" s="256"/>
      <c r="AH17" s="256"/>
      <c r="AI17" s="256"/>
      <c r="AJ17" s="256"/>
      <c r="AK17" s="256"/>
      <c r="AL17" s="256"/>
      <c r="AM17" s="256"/>
      <c r="AN17" s="256"/>
      <c r="AO17" s="260"/>
    </row>
    <row r="18" spans="1:41" ht="12.75" customHeight="1">
      <c r="A18" s="258"/>
      <c r="B18" s="259"/>
      <c r="C18" s="259"/>
      <c r="D18" s="259"/>
      <c r="E18" s="259"/>
      <c r="F18" s="259"/>
      <c r="G18" s="259"/>
      <c r="H18" s="256"/>
      <c r="I18" s="256"/>
      <c r="J18" s="256"/>
      <c r="K18" s="256"/>
      <c r="L18" s="256"/>
      <c r="M18" s="256"/>
      <c r="N18" s="256"/>
      <c r="O18" s="256"/>
      <c r="P18" s="256"/>
      <c r="Q18" s="256"/>
      <c r="R18" s="256"/>
      <c r="S18" s="256"/>
      <c r="T18" s="256"/>
      <c r="U18" s="256"/>
      <c r="V18" s="256"/>
      <c r="W18" s="256"/>
      <c r="X18" s="256"/>
      <c r="Y18" s="256"/>
      <c r="Z18" s="256"/>
      <c r="AA18" s="256"/>
      <c r="AB18" s="256"/>
      <c r="AC18" s="256"/>
      <c r="AD18" s="256"/>
      <c r="AE18" s="256"/>
      <c r="AF18" s="256"/>
      <c r="AG18" s="256"/>
      <c r="AH18" s="256"/>
      <c r="AI18" s="256"/>
      <c r="AJ18" s="256"/>
      <c r="AK18" s="256"/>
      <c r="AL18" s="256"/>
      <c r="AM18" s="256"/>
      <c r="AN18" s="256"/>
      <c r="AO18" s="260"/>
    </row>
    <row r="19" spans="1:41" ht="12.75" customHeight="1">
      <c r="A19" s="258"/>
      <c r="B19" s="259"/>
      <c r="C19" s="259"/>
      <c r="D19" s="259"/>
      <c r="E19" s="259"/>
      <c r="F19" s="259"/>
      <c r="G19" s="259"/>
      <c r="H19" s="256"/>
      <c r="I19" s="256"/>
      <c r="J19" s="256"/>
      <c r="K19" s="256"/>
      <c r="L19" s="256"/>
      <c r="M19" s="256"/>
      <c r="N19" s="256"/>
      <c r="O19" s="256"/>
      <c r="P19" s="256"/>
      <c r="Q19" s="256"/>
      <c r="R19" s="256"/>
      <c r="S19" s="256"/>
      <c r="T19" s="256"/>
      <c r="U19" s="256"/>
      <c r="V19" s="256"/>
      <c r="W19" s="256"/>
      <c r="X19" s="256"/>
      <c r="Y19" s="256"/>
      <c r="Z19" s="256"/>
      <c r="AA19" s="256"/>
      <c r="AB19" s="256"/>
      <c r="AC19" s="256"/>
      <c r="AD19" s="256"/>
      <c r="AE19" s="256"/>
      <c r="AF19" s="256"/>
      <c r="AG19" s="256"/>
      <c r="AH19" s="256"/>
      <c r="AI19" s="256"/>
      <c r="AJ19" s="256"/>
      <c r="AK19" s="256"/>
      <c r="AL19" s="256"/>
      <c r="AM19" s="256"/>
      <c r="AN19" s="256"/>
      <c r="AO19" s="260"/>
    </row>
    <row r="20" spans="1:41" ht="12.75" customHeight="1">
      <c r="A20" s="258"/>
      <c r="B20" s="259"/>
      <c r="C20" s="259"/>
      <c r="D20" s="259"/>
      <c r="E20" s="259"/>
      <c r="F20" s="259"/>
      <c r="G20" s="259"/>
      <c r="H20" s="256"/>
      <c r="I20" s="256"/>
      <c r="J20" s="256"/>
      <c r="K20" s="256"/>
      <c r="L20" s="256"/>
      <c r="M20" s="256"/>
      <c r="N20" s="256"/>
      <c r="O20" s="256"/>
      <c r="P20" s="256"/>
      <c r="Q20" s="256"/>
      <c r="R20" s="256"/>
      <c r="S20" s="256"/>
      <c r="T20" s="256"/>
      <c r="U20" s="256"/>
      <c r="V20" s="256"/>
      <c r="W20" s="256"/>
      <c r="X20" s="256"/>
      <c r="Y20" s="256"/>
      <c r="Z20" s="256"/>
      <c r="AA20" s="256"/>
      <c r="AB20" s="256"/>
      <c r="AC20" s="256"/>
      <c r="AD20" s="256"/>
      <c r="AE20" s="256"/>
      <c r="AF20" s="256"/>
      <c r="AG20" s="256"/>
      <c r="AH20" s="256"/>
      <c r="AI20" s="256"/>
      <c r="AJ20" s="256"/>
      <c r="AK20" s="256"/>
      <c r="AL20" s="256"/>
      <c r="AM20" s="256"/>
      <c r="AN20" s="256"/>
      <c r="AO20" s="260"/>
    </row>
    <row r="21" spans="1:41" ht="12.75" customHeight="1">
      <c r="A21" s="258"/>
      <c r="B21" s="259"/>
      <c r="C21" s="259"/>
      <c r="D21" s="259"/>
      <c r="E21" s="259"/>
      <c r="F21" s="259"/>
      <c r="G21" s="259"/>
      <c r="H21" s="256"/>
      <c r="I21" s="256"/>
      <c r="J21" s="256"/>
      <c r="K21" s="256"/>
      <c r="L21" s="256"/>
      <c r="M21" s="256"/>
      <c r="N21" s="256"/>
      <c r="O21" s="256"/>
      <c r="P21" s="256"/>
      <c r="Q21" s="256"/>
      <c r="R21" s="256"/>
      <c r="S21" s="256"/>
      <c r="T21" s="256"/>
      <c r="U21" s="256"/>
      <c r="V21" s="256"/>
      <c r="W21" s="256"/>
      <c r="X21" s="256"/>
      <c r="Y21" s="256"/>
      <c r="Z21" s="256"/>
      <c r="AA21" s="256"/>
      <c r="AB21" s="256"/>
      <c r="AC21" s="256"/>
      <c r="AD21" s="256"/>
      <c r="AE21" s="256"/>
      <c r="AF21" s="256"/>
      <c r="AG21" s="256"/>
      <c r="AH21" s="256"/>
      <c r="AI21" s="256"/>
      <c r="AJ21" s="256"/>
      <c r="AK21" s="256"/>
      <c r="AL21" s="256"/>
      <c r="AM21" s="256"/>
      <c r="AN21" s="256"/>
      <c r="AO21" s="260"/>
    </row>
    <row r="22" spans="1:41" ht="12.75" customHeight="1">
      <c r="A22" s="258"/>
      <c r="B22" s="259"/>
      <c r="C22" s="259"/>
      <c r="D22" s="259"/>
      <c r="E22" s="259"/>
      <c r="F22" s="259"/>
      <c r="G22" s="259"/>
      <c r="H22" s="256"/>
      <c r="I22" s="256"/>
      <c r="J22" s="256"/>
      <c r="K22" s="256"/>
      <c r="L22" s="256"/>
      <c r="M22" s="256"/>
      <c r="N22" s="256"/>
      <c r="O22" s="256"/>
      <c r="P22" s="256"/>
      <c r="Q22" s="256"/>
      <c r="R22" s="256"/>
      <c r="S22" s="256"/>
      <c r="T22" s="256"/>
      <c r="U22" s="256"/>
      <c r="V22" s="256"/>
      <c r="W22" s="256"/>
      <c r="X22" s="256"/>
      <c r="Y22" s="256"/>
      <c r="Z22" s="256"/>
      <c r="AA22" s="256"/>
      <c r="AB22" s="256"/>
      <c r="AC22" s="256"/>
      <c r="AD22" s="256"/>
      <c r="AE22" s="256"/>
      <c r="AF22" s="256"/>
      <c r="AG22" s="256"/>
      <c r="AH22" s="256"/>
      <c r="AI22" s="256"/>
      <c r="AJ22" s="256"/>
      <c r="AK22" s="256"/>
      <c r="AL22" s="256"/>
      <c r="AM22" s="256"/>
      <c r="AN22" s="256"/>
      <c r="AO22" s="260"/>
    </row>
    <row r="23" spans="1:41" ht="12.75" customHeight="1" thickBot="1">
      <c r="A23" s="262"/>
      <c r="B23" s="263"/>
      <c r="C23" s="263"/>
      <c r="D23" s="263"/>
      <c r="E23" s="263"/>
      <c r="F23" s="263"/>
      <c r="G23" s="263"/>
      <c r="H23" s="261"/>
      <c r="I23" s="261"/>
      <c r="J23" s="261"/>
      <c r="K23" s="261"/>
      <c r="L23" s="261"/>
      <c r="M23" s="261"/>
      <c r="N23" s="261"/>
      <c r="O23" s="261"/>
      <c r="P23" s="261"/>
      <c r="Q23" s="261"/>
      <c r="R23" s="261"/>
      <c r="S23" s="261"/>
      <c r="T23" s="261"/>
      <c r="U23" s="261"/>
      <c r="V23" s="261"/>
      <c r="W23" s="261"/>
      <c r="X23" s="261"/>
      <c r="Y23" s="261"/>
      <c r="Z23" s="261"/>
      <c r="AA23" s="261"/>
      <c r="AB23" s="261"/>
      <c r="AC23" s="261"/>
      <c r="AD23" s="261"/>
      <c r="AE23" s="261"/>
      <c r="AF23" s="261"/>
      <c r="AG23" s="261"/>
      <c r="AH23" s="261"/>
      <c r="AI23" s="261"/>
      <c r="AJ23" s="261"/>
      <c r="AK23" s="261"/>
      <c r="AL23" s="261"/>
      <c r="AM23" s="261"/>
      <c r="AN23" s="261"/>
      <c r="AO23" s="264"/>
    </row>
    <row r="24" spans="1:41" ht="30" customHeight="1">
      <c r="A24" s="469" t="s">
        <v>262</v>
      </c>
      <c r="B24" s="470"/>
      <c r="C24" s="470"/>
      <c r="D24" s="470"/>
      <c r="E24" s="470"/>
      <c r="F24" s="470"/>
      <c r="G24" s="470"/>
      <c r="H24" s="470"/>
      <c r="I24" s="470"/>
      <c r="J24" s="470"/>
      <c r="K24" s="470"/>
      <c r="L24" s="470"/>
      <c r="M24" s="470"/>
      <c r="N24" s="470"/>
      <c r="O24" s="470"/>
      <c r="P24" s="470"/>
      <c r="Q24" s="470"/>
      <c r="R24" s="470"/>
      <c r="S24" s="470"/>
      <c r="T24" s="470"/>
      <c r="U24" s="470"/>
      <c r="V24" s="470"/>
      <c r="W24" s="470"/>
      <c r="X24" s="470"/>
      <c r="Y24" s="470"/>
      <c r="Z24" s="470"/>
      <c r="AA24" s="470"/>
      <c r="AB24" s="470"/>
      <c r="AC24" s="470"/>
      <c r="AD24" s="470"/>
      <c r="AE24" s="470"/>
      <c r="AF24" s="470"/>
      <c r="AG24" s="470"/>
      <c r="AH24" s="470"/>
      <c r="AI24" s="470"/>
      <c r="AJ24" s="470"/>
      <c r="AK24" s="470"/>
      <c r="AL24" s="470"/>
      <c r="AM24" s="470"/>
      <c r="AN24" s="470"/>
      <c r="AO24" s="471"/>
    </row>
    <row r="25" spans="1:41" ht="16.5">
      <c r="A25" s="254"/>
      <c r="B25" s="255"/>
      <c r="C25" s="255"/>
      <c r="D25" s="255"/>
      <c r="E25" s="255"/>
      <c r="F25" s="255"/>
      <c r="G25" s="255"/>
      <c r="H25" s="256"/>
      <c r="I25" s="256"/>
      <c r="J25" s="256"/>
      <c r="K25" s="256"/>
      <c r="L25" s="256"/>
      <c r="M25" s="256"/>
      <c r="N25" s="256"/>
      <c r="O25" s="256"/>
      <c r="P25" s="256"/>
      <c r="Q25" s="256"/>
      <c r="R25" s="256"/>
      <c r="S25" s="256"/>
      <c r="T25" s="256"/>
      <c r="U25" s="256"/>
      <c r="V25" s="256"/>
      <c r="W25" s="256"/>
      <c r="X25" s="256"/>
      <c r="Y25" s="256"/>
      <c r="Z25" s="256"/>
      <c r="AA25" s="256"/>
      <c r="AB25" s="256"/>
      <c r="AC25" s="256"/>
      <c r="AD25" s="256"/>
      <c r="AE25" s="256"/>
      <c r="AF25" s="256"/>
      <c r="AG25" s="256"/>
      <c r="AH25" s="256"/>
      <c r="AI25" s="256"/>
      <c r="AJ25" s="256"/>
      <c r="AK25" s="256"/>
      <c r="AL25" s="256"/>
      <c r="AM25" s="256"/>
      <c r="AN25" s="256"/>
      <c r="AO25" s="257"/>
    </row>
    <row r="26" spans="1:41" ht="16.5">
      <c r="A26" s="254"/>
      <c r="B26" s="255"/>
      <c r="C26" s="255"/>
      <c r="D26" s="255"/>
      <c r="E26" s="255"/>
      <c r="F26" s="255"/>
      <c r="G26" s="255"/>
      <c r="H26" s="256"/>
      <c r="I26" s="256"/>
      <c r="J26" s="256"/>
      <c r="K26" s="256"/>
      <c r="L26" s="256"/>
      <c r="M26" s="256"/>
      <c r="N26" s="256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6"/>
      <c r="AC26" s="256"/>
      <c r="AD26" s="256"/>
      <c r="AE26" s="256"/>
      <c r="AF26" s="256"/>
      <c r="AG26" s="256"/>
      <c r="AH26" s="256"/>
      <c r="AI26" s="256"/>
      <c r="AJ26" s="256"/>
      <c r="AK26" s="256"/>
      <c r="AL26" s="256"/>
      <c r="AM26" s="256"/>
      <c r="AN26" s="256"/>
      <c r="AO26" s="257"/>
    </row>
    <row r="27" spans="1:41" ht="16.5">
      <c r="A27" s="254"/>
      <c r="B27" s="255"/>
      <c r="C27" s="255"/>
      <c r="D27" s="255"/>
      <c r="E27" s="255"/>
      <c r="F27" s="255"/>
      <c r="G27" s="255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  <c r="AA27" s="256"/>
      <c r="AB27" s="256"/>
      <c r="AC27" s="256"/>
      <c r="AD27" s="256"/>
      <c r="AE27" s="256"/>
      <c r="AF27" s="256"/>
      <c r="AG27" s="256"/>
      <c r="AH27" s="256"/>
      <c r="AI27" s="256"/>
      <c r="AJ27" s="256"/>
      <c r="AK27" s="256"/>
      <c r="AL27" s="256"/>
      <c r="AM27" s="256"/>
      <c r="AN27" s="256"/>
      <c r="AO27" s="257"/>
    </row>
    <row r="28" spans="1:41" ht="16.5">
      <c r="A28" s="254"/>
      <c r="B28" s="255"/>
      <c r="C28" s="255"/>
      <c r="D28" s="255"/>
      <c r="E28" s="255"/>
      <c r="F28" s="255"/>
      <c r="G28" s="255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  <c r="AA28" s="256"/>
      <c r="AB28" s="256"/>
      <c r="AC28" s="256"/>
      <c r="AD28" s="256"/>
      <c r="AE28" s="256"/>
      <c r="AF28" s="256"/>
      <c r="AG28" s="256"/>
      <c r="AH28" s="256"/>
      <c r="AI28" s="256"/>
      <c r="AJ28" s="256"/>
      <c r="AK28" s="256"/>
      <c r="AL28" s="256"/>
      <c r="AM28" s="256"/>
      <c r="AN28" s="256"/>
      <c r="AO28" s="257"/>
    </row>
    <row r="29" spans="1:41" ht="16.5">
      <c r="A29" s="254"/>
      <c r="B29" s="255"/>
      <c r="C29" s="255"/>
      <c r="D29" s="255"/>
      <c r="E29" s="255"/>
      <c r="F29" s="255"/>
      <c r="G29" s="255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  <c r="AA29" s="256"/>
      <c r="AB29" s="256"/>
      <c r="AC29" s="256"/>
      <c r="AD29" s="256"/>
      <c r="AE29" s="256"/>
      <c r="AF29" s="256"/>
      <c r="AG29" s="256"/>
      <c r="AH29" s="256"/>
      <c r="AI29" s="256"/>
      <c r="AJ29" s="256"/>
      <c r="AK29" s="256"/>
      <c r="AL29" s="256"/>
      <c r="AM29" s="256"/>
      <c r="AN29" s="256"/>
      <c r="AO29" s="257"/>
    </row>
    <row r="30" spans="1:41" ht="16.5">
      <c r="A30" s="254"/>
      <c r="B30" s="255"/>
      <c r="C30" s="255"/>
      <c r="D30" s="255"/>
      <c r="E30" s="255"/>
      <c r="F30" s="255"/>
      <c r="G30" s="255"/>
      <c r="H30" s="256"/>
      <c r="I30" s="256"/>
      <c r="J30" s="256"/>
      <c r="K30" s="256"/>
      <c r="L30" s="256"/>
      <c r="M30" s="256"/>
      <c r="N30" s="256"/>
      <c r="O30" s="256"/>
      <c r="P30" s="256"/>
      <c r="Q30" s="256"/>
      <c r="R30" s="256"/>
      <c r="S30" s="256"/>
      <c r="T30" s="256"/>
      <c r="U30" s="256"/>
      <c r="V30" s="256"/>
      <c r="W30" s="256"/>
      <c r="X30" s="256"/>
      <c r="Y30" s="256"/>
      <c r="Z30" s="256"/>
      <c r="AA30" s="256"/>
      <c r="AB30" s="256"/>
      <c r="AC30" s="256"/>
      <c r="AD30" s="256"/>
      <c r="AE30" s="256"/>
      <c r="AF30" s="256"/>
      <c r="AG30" s="256"/>
      <c r="AH30" s="256"/>
      <c r="AI30" s="256"/>
      <c r="AJ30" s="256"/>
      <c r="AK30" s="256"/>
      <c r="AL30" s="256"/>
      <c r="AM30" s="256"/>
      <c r="AN30" s="256"/>
      <c r="AO30" s="257"/>
    </row>
    <row r="31" spans="1:41" ht="16.5">
      <c r="A31" s="254"/>
      <c r="B31" s="255"/>
      <c r="C31" s="255"/>
      <c r="D31" s="255"/>
      <c r="E31" s="255"/>
      <c r="F31" s="255"/>
      <c r="G31" s="255"/>
      <c r="H31" s="256"/>
      <c r="I31" s="256"/>
      <c r="J31" s="256"/>
      <c r="K31" s="256"/>
      <c r="L31" s="256"/>
      <c r="M31" s="256"/>
      <c r="N31" s="256"/>
      <c r="O31" s="256"/>
      <c r="P31" s="256"/>
      <c r="Q31" s="256"/>
      <c r="R31" s="256"/>
      <c r="S31" s="256"/>
      <c r="T31" s="256"/>
      <c r="U31" s="256"/>
      <c r="V31" s="256"/>
      <c r="W31" s="256"/>
      <c r="X31" s="256"/>
      <c r="Y31" s="256"/>
      <c r="Z31" s="256"/>
      <c r="AA31" s="256"/>
      <c r="AB31" s="256"/>
      <c r="AC31" s="256"/>
      <c r="AD31" s="256"/>
      <c r="AE31" s="256"/>
      <c r="AF31" s="256"/>
      <c r="AG31" s="256"/>
      <c r="AH31" s="256"/>
      <c r="AI31" s="256"/>
      <c r="AJ31" s="256"/>
      <c r="AK31" s="256"/>
      <c r="AL31" s="256"/>
      <c r="AM31" s="256"/>
      <c r="AN31" s="256"/>
      <c r="AO31" s="257"/>
    </row>
    <row r="32" spans="1:41" ht="16.5">
      <c r="A32" s="254"/>
      <c r="B32" s="255"/>
      <c r="C32" s="255"/>
      <c r="D32" s="255"/>
      <c r="E32" s="255"/>
      <c r="F32" s="255"/>
      <c r="G32" s="255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6"/>
      <c r="T32" s="256"/>
      <c r="U32" s="256"/>
      <c r="V32" s="256"/>
      <c r="W32" s="256"/>
      <c r="X32" s="256"/>
      <c r="Y32" s="256"/>
      <c r="Z32" s="256"/>
      <c r="AA32" s="256"/>
      <c r="AB32" s="256"/>
      <c r="AC32" s="256"/>
      <c r="AD32" s="256"/>
      <c r="AE32" s="256"/>
      <c r="AF32" s="256"/>
      <c r="AG32" s="256"/>
      <c r="AH32" s="256"/>
      <c r="AI32" s="256"/>
      <c r="AJ32" s="256"/>
      <c r="AK32" s="256"/>
      <c r="AL32" s="256"/>
      <c r="AM32" s="256"/>
      <c r="AN32" s="256"/>
      <c r="AO32" s="257"/>
    </row>
    <row r="33" spans="1:41" ht="16.5">
      <c r="A33" s="254"/>
      <c r="B33" s="255"/>
      <c r="C33" s="255"/>
      <c r="D33" s="255"/>
      <c r="E33" s="255"/>
      <c r="F33" s="255"/>
      <c r="G33" s="255"/>
      <c r="H33" s="256"/>
      <c r="I33" s="256"/>
      <c r="J33" s="256"/>
      <c r="K33" s="256"/>
      <c r="L33" s="256"/>
      <c r="M33" s="256"/>
      <c r="N33" s="256"/>
      <c r="O33" s="256"/>
      <c r="P33" s="256"/>
      <c r="Q33" s="256"/>
      <c r="R33" s="256"/>
      <c r="S33" s="256"/>
      <c r="T33" s="256"/>
      <c r="U33" s="256"/>
      <c r="V33" s="256"/>
      <c r="W33" s="256"/>
      <c r="X33" s="256"/>
      <c r="Y33" s="256"/>
      <c r="Z33" s="256"/>
      <c r="AA33" s="256"/>
      <c r="AB33" s="256"/>
      <c r="AC33" s="256"/>
      <c r="AD33" s="256"/>
      <c r="AE33" s="256"/>
      <c r="AF33" s="256"/>
      <c r="AG33" s="256"/>
      <c r="AH33" s="256"/>
      <c r="AI33" s="256"/>
      <c r="AJ33" s="256"/>
      <c r="AK33" s="256"/>
      <c r="AL33" s="256"/>
      <c r="AM33" s="256"/>
      <c r="AN33" s="256"/>
      <c r="AO33" s="257"/>
    </row>
    <row r="34" spans="1:41" ht="16.5">
      <c r="A34" s="254"/>
      <c r="B34" s="255"/>
      <c r="C34" s="255"/>
      <c r="D34" s="255"/>
      <c r="E34" s="255"/>
      <c r="F34" s="255"/>
      <c r="G34" s="255"/>
      <c r="H34" s="256"/>
      <c r="I34" s="256"/>
      <c r="J34" s="256"/>
      <c r="K34" s="256"/>
      <c r="L34" s="256"/>
      <c r="M34" s="256"/>
      <c r="N34" s="256"/>
      <c r="O34" s="256"/>
      <c r="P34" s="256"/>
      <c r="Q34" s="256"/>
      <c r="R34" s="256"/>
      <c r="S34" s="256"/>
      <c r="T34" s="256"/>
      <c r="U34" s="256"/>
      <c r="V34" s="256"/>
      <c r="W34" s="256"/>
      <c r="X34" s="256"/>
      <c r="Y34" s="256"/>
      <c r="Z34" s="256"/>
      <c r="AA34" s="256"/>
      <c r="AB34" s="256"/>
      <c r="AC34" s="256"/>
      <c r="AD34" s="256"/>
      <c r="AE34" s="256"/>
      <c r="AF34" s="256"/>
      <c r="AG34" s="256"/>
      <c r="AH34" s="256"/>
      <c r="AI34" s="256"/>
      <c r="AJ34" s="256"/>
      <c r="AK34" s="256"/>
      <c r="AL34" s="256"/>
      <c r="AM34" s="256"/>
      <c r="AN34" s="256"/>
      <c r="AO34" s="257"/>
    </row>
    <row r="35" spans="1:41" ht="12.75" customHeight="1">
      <c r="A35" s="258"/>
      <c r="B35" s="259"/>
      <c r="C35" s="259"/>
      <c r="D35" s="259"/>
      <c r="E35" s="259"/>
      <c r="F35" s="259"/>
      <c r="G35" s="259"/>
      <c r="H35" s="256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6"/>
      <c r="T35" s="256"/>
      <c r="U35" s="256"/>
      <c r="V35" s="256"/>
      <c r="W35" s="256"/>
      <c r="X35" s="256"/>
      <c r="Y35" s="256"/>
      <c r="Z35" s="256"/>
      <c r="AA35" s="256"/>
      <c r="AB35" s="256"/>
      <c r="AC35" s="256"/>
      <c r="AD35" s="256"/>
      <c r="AE35" s="256"/>
      <c r="AF35" s="256"/>
      <c r="AG35" s="256"/>
      <c r="AH35" s="256"/>
      <c r="AI35" s="256"/>
      <c r="AJ35" s="256"/>
      <c r="AK35" s="256"/>
      <c r="AL35" s="256"/>
      <c r="AM35" s="256"/>
      <c r="AN35" s="256"/>
      <c r="AO35" s="260"/>
    </row>
    <row r="36" spans="1:41" ht="12.75" customHeight="1">
      <c r="A36" s="258"/>
      <c r="B36" s="259"/>
      <c r="C36" s="259"/>
      <c r="D36" s="259"/>
      <c r="E36" s="259"/>
      <c r="F36" s="259"/>
      <c r="G36" s="259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6"/>
      <c r="AE36" s="256"/>
      <c r="AF36" s="256"/>
      <c r="AG36" s="256"/>
      <c r="AH36" s="256"/>
      <c r="AI36" s="256"/>
      <c r="AJ36" s="256"/>
      <c r="AK36" s="256"/>
      <c r="AL36" s="256"/>
      <c r="AM36" s="256"/>
      <c r="AN36" s="256"/>
      <c r="AO36" s="260"/>
    </row>
    <row r="37" spans="1:41" ht="12.75" customHeight="1">
      <c r="A37" s="258"/>
      <c r="B37" s="259"/>
      <c r="C37" s="259"/>
      <c r="D37" s="259"/>
      <c r="E37" s="259"/>
      <c r="F37" s="259"/>
      <c r="G37" s="259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6"/>
      <c r="AE37" s="256"/>
      <c r="AF37" s="256"/>
      <c r="AG37" s="256"/>
      <c r="AH37" s="256"/>
      <c r="AI37" s="256"/>
      <c r="AJ37" s="256"/>
      <c r="AK37" s="256"/>
      <c r="AL37" s="256"/>
      <c r="AM37" s="256"/>
      <c r="AN37" s="256"/>
      <c r="AO37" s="260"/>
    </row>
    <row r="38" spans="1:41" ht="12.75" customHeight="1">
      <c r="A38" s="258"/>
      <c r="B38" s="259"/>
      <c r="C38" s="259"/>
      <c r="D38" s="259"/>
      <c r="E38" s="259"/>
      <c r="F38" s="259"/>
      <c r="G38" s="259"/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6"/>
      <c r="T38" s="256"/>
      <c r="U38" s="256"/>
      <c r="V38" s="256"/>
      <c r="W38" s="256"/>
      <c r="X38" s="256"/>
      <c r="Y38" s="256"/>
      <c r="Z38" s="256"/>
      <c r="AA38" s="256"/>
      <c r="AB38" s="256"/>
      <c r="AC38" s="256"/>
      <c r="AD38" s="256"/>
      <c r="AE38" s="256"/>
      <c r="AF38" s="256"/>
      <c r="AG38" s="256"/>
      <c r="AH38" s="256"/>
      <c r="AI38" s="256"/>
      <c r="AJ38" s="256"/>
      <c r="AK38" s="256"/>
      <c r="AL38" s="256"/>
      <c r="AM38" s="256"/>
      <c r="AN38" s="256"/>
      <c r="AO38" s="260"/>
    </row>
    <row r="39" spans="1:41" ht="12.75" customHeight="1">
      <c r="A39" s="258"/>
      <c r="B39" s="259"/>
      <c r="C39" s="259"/>
      <c r="D39" s="259"/>
      <c r="E39" s="259"/>
      <c r="F39" s="259"/>
      <c r="G39" s="259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  <c r="AA39" s="256"/>
      <c r="AB39" s="256"/>
      <c r="AC39" s="256"/>
      <c r="AD39" s="256"/>
      <c r="AE39" s="256"/>
      <c r="AF39" s="256"/>
      <c r="AG39" s="256"/>
      <c r="AH39" s="256"/>
      <c r="AI39" s="256"/>
      <c r="AJ39" s="256"/>
      <c r="AK39" s="256"/>
      <c r="AL39" s="256"/>
      <c r="AM39" s="256"/>
      <c r="AN39" s="256"/>
      <c r="AO39" s="260"/>
    </row>
    <row r="40" spans="1:41" ht="12.75" customHeight="1">
      <c r="A40" s="258"/>
      <c r="B40" s="259"/>
      <c r="C40" s="259"/>
      <c r="D40" s="259"/>
      <c r="E40" s="259"/>
      <c r="F40" s="259"/>
      <c r="G40" s="259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6"/>
      <c r="AC40" s="256"/>
      <c r="AD40" s="256"/>
      <c r="AE40" s="256"/>
      <c r="AF40" s="256"/>
      <c r="AG40" s="256"/>
      <c r="AH40" s="256"/>
      <c r="AI40" s="256"/>
      <c r="AJ40" s="256"/>
      <c r="AK40" s="256"/>
      <c r="AL40" s="256"/>
      <c r="AM40" s="256"/>
      <c r="AN40" s="256"/>
      <c r="AO40" s="260"/>
    </row>
    <row r="41" spans="1:41" ht="12.75" customHeight="1">
      <c r="A41" s="258"/>
      <c r="B41" s="259"/>
      <c r="C41" s="259"/>
      <c r="D41" s="259"/>
      <c r="E41" s="259"/>
      <c r="F41" s="259"/>
      <c r="G41" s="259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  <c r="AA41" s="256"/>
      <c r="AB41" s="256"/>
      <c r="AC41" s="256"/>
      <c r="AD41" s="256"/>
      <c r="AE41" s="256"/>
      <c r="AF41" s="256"/>
      <c r="AG41" s="256"/>
      <c r="AH41" s="256"/>
      <c r="AI41" s="256"/>
      <c r="AJ41" s="256"/>
      <c r="AK41" s="256"/>
      <c r="AL41" s="256"/>
      <c r="AM41" s="256"/>
      <c r="AN41" s="256"/>
      <c r="AO41" s="260"/>
    </row>
    <row r="42" spans="1:41" ht="12.75" customHeight="1">
      <c r="A42" s="258"/>
      <c r="B42" s="259"/>
      <c r="C42" s="259"/>
      <c r="D42" s="259"/>
      <c r="E42" s="259"/>
      <c r="F42" s="259"/>
      <c r="G42" s="259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6"/>
      <c r="AC42" s="256"/>
      <c r="AD42" s="256"/>
      <c r="AE42" s="256"/>
      <c r="AF42" s="256"/>
      <c r="AG42" s="256"/>
      <c r="AH42" s="256"/>
      <c r="AI42" s="256"/>
      <c r="AJ42" s="256"/>
      <c r="AK42" s="256"/>
      <c r="AL42" s="256"/>
      <c r="AM42" s="256"/>
      <c r="AN42" s="256"/>
      <c r="AO42" s="260"/>
    </row>
    <row r="43" spans="1:41" ht="12.75" customHeight="1">
      <c r="A43" s="258"/>
      <c r="B43" s="259"/>
      <c r="C43" s="259"/>
      <c r="D43" s="259"/>
      <c r="E43" s="259"/>
      <c r="F43" s="259"/>
      <c r="G43" s="259"/>
      <c r="H43" s="256"/>
      <c r="I43" s="256"/>
      <c r="J43" s="256"/>
      <c r="K43" s="256"/>
      <c r="L43" s="256"/>
      <c r="M43" s="256"/>
      <c r="N43" s="256"/>
      <c r="O43" s="256"/>
      <c r="P43" s="256"/>
      <c r="Q43" s="256"/>
      <c r="R43" s="256"/>
      <c r="S43" s="256"/>
      <c r="T43" s="256"/>
      <c r="U43" s="256"/>
      <c r="V43" s="256"/>
      <c r="W43" s="256"/>
      <c r="X43" s="256"/>
      <c r="Y43" s="256"/>
      <c r="Z43" s="256"/>
      <c r="AA43" s="256"/>
      <c r="AB43" s="256"/>
      <c r="AC43" s="256"/>
      <c r="AD43" s="256"/>
      <c r="AE43" s="256"/>
      <c r="AF43" s="256"/>
      <c r="AG43" s="256"/>
      <c r="AH43" s="256"/>
      <c r="AI43" s="256"/>
      <c r="AJ43" s="256"/>
      <c r="AK43" s="256"/>
      <c r="AL43" s="256"/>
      <c r="AM43" s="256"/>
      <c r="AN43" s="256"/>
      <c r="AO43" s="260"/>
    </row>
    <row r="44" spans="1:41" ht="12.75" customHeight="1">
      <c r="A44" s="258"/>
      <c r="B44" s="259"/>
      <c r="C44" s="259"/>
      <c r="D44" s="259"/>
      <c r="E44" s="259"/>
      <c r="F44" s="259"/>
      <c r="G44" s="259"/>
      <c r="H44" s="256"/>
      <c r="I44" s="256"/>
      <c r="J44" s="256"/>
      <c r="K44" s="256"/>
      <c r="L44" s="256"/>
      <c r="M44" s="256"/>
      <c r="N44" s="256"/>
      <c r="O44" s="256"/>
      <c r="P44" s="256"/>
      <c r="Q44" s="256"/>
      <c r="R44" s="256"/>
      <c r="S44" s="256"/>
      <c r="T44" s="256"/>
      <c r="U44" s="256"/>
      <c r="V44" s="256"/>
      <c r="W44" s="256"/>
      <c r="X44" s="256"/>
      <c r="Y44" s="256"/>
      <c r="Z44" s="256"/>
      <c r="AA44" s="256"/>
      <c r="AB44" s="256"/>
      <c r="AC44" s="256"/>
      <c r="AD44" s="256"/>
      <c r="AE44" s="256"/>
      <c r="AF44" s="256"/>
      <c r="AG44" s="256"/>
      <c r="AH44" s="256"/>
      <c r="AI44" s="256"/>
      <c r="AJ44" s="256"/>
      <c r="AK44" s="256"/>
      <c r="AL44" s="256"/>
      <c r="AM44" s="256"/>
      <c r="AN44" s="256"/>
      <c r="AO44" s="260"/>
    </row>
    <row r="45" spans="1:41" ht="12.75" customHeight="1">
      <c r="A45" s="258"/>
      <c r="B45" s="259"/>
      <c r="C45" s="259"/>
      <c r="D45" s="259"/>
      <c r="E45" s="259"/>
      <c r="F45" s="259"/>
      <c r="G45" s="259"/>
      <c r="H45" s="256"/>
      <c r="I45" s="256"/>
      <c r="J45" s="256"/>
      <c r="K45" s="256"/>
      <c r="L45" s="256"/>
      <c r="M45" s="256"/>
      <c r="N45" s="256"/>
      <c r="O45" s="256"/>
      <c r="P45" s="256"/>
      <c r="Q45" s="256"/>
      <c r="R45" s="256"/>
      <c r="S45" s="256"/>
      <c r="T45" s="256"/>
      <c r="U45" s="256"/>
      <c r="V45" s="256"/>
      <c r="W45" s="256"/>
      <c r="X45" s="256"/>
      <c r="Y45" s="256"/>
      <c r="Z45" s="256"/>
      <c r="AA45" s="256"/>
      <c r="AB45" s="256"/>
      <c r="AC45" s="256"/>
      <c r="AD45" s="256"/>
      <c r="AE45" s="256"/>
      <c r="AF45" s="256"/>
      <c r="AG45" s="256"/>
      <c r="AH45" s="256"/>
      <c r="AI45" s="256"/>
      <c r="AJ45" s="256"/>
      <c r="AK45" s="256"/>
      <c r="AL45" s="256"/>
      <c r="AM45" s="256"/>
      <c r="AN45" s="256"/>
      <c r="AO45" s="260"/>
    </row>
    <row r="46" spans="1:41" ht="12.75" customHeight="1" thickBot="1">
      <c r="A46" s="262"/>
      <c r="B46" s="263"/>
      <c r="C46" s="263"/>
      <c r="D46" s="263"/>
      <c r="E46" s="263"/>
      <c r="F46" s="263"/>
      <c r="G46" s="263"/>
      <c r="H46" s="261"/>
      <c r="I46" s="261"/>
      <c r="J46" s="261"/>
      <c r="K46" s="261"/>
      <c r="L46" s="261"/>
      <c r="M46" s="261"/>
      <c r="N46" s="261"/>
      <c r="O46" s="261"/>
      <c r="P46" s="261"/>
      <c r="Q46" s="261"/>
      <c r="R46" s="261"/>
      <c r="S46" s="261"/>
      <c r="T46" s="261"/>
      <c r="U46" s="261"/>
      <c r="V46" s="261"/>
      <c r="W46" s="261"/>
      <c r="X46" s="261"/>
      <c r="Y46" s="261"/>
      <c r="Z46" s="261"/>
      <c r="AA46" s="261"/>
      <c r="AB46" s="261"/>
      <c r="AC46" s="261"/>
      <c r="AD46" s="261"/>
      <c r="AE46" s="261"/>
      <c r="AF46" s="261"/>
      <c r="AG46" s="261"/>
      <c r="AH46" s="261"/>
      <c r="AI46" s="261"/>
      <c r="AJ46" s="261"/>
      <c r="AK46" s="261"/>
      <c r="AL46" s="261"/>
      <c r="AM46" s="261"/>
      <c r="AN46" s="261"/>
      <c r="AO46" s="264"/>
    </row>
    <row r="47" spans="1:41" ht="30" customHeight="1">
      <c r="A47" s="473" t="s">
        <v>260</v>
      </c>
      <c r="B47" s="474"/>
      <c r="C47" s="474"/>
      <c r="D47" s="474"/>
      <c r="E47" s="474"/>
      <c r="F47" s="474"/>
      <c r="G47" s="474"/>
      <c r="H47" s="474"/>
      <c r="I47" s="474"/>
      <c r="J47" s="474"/>
      <c r="K47" s="474"/>
      <c r="L47" s="474"/>
      <c r="M47" s="474"/>
      <c r="N47" s="474"/>
      <c r="O47" s="474"/>
      <c r="P47" s="474"/>
      <c r="Q47" s="474"/>
      <c r="R47" s="474"/>
      <c r="S47" s="474"/>
      <c r="T47" s="474"/>
      <c r="U47" s="474"/>
      <c r="V47" s="474"/>
      <c r="W47" s="474"/>
      <c r="X47" s="474"/>
      <c r="Y47" s="474"/>
      <c r="Z47" s="474"/>
      <c r="AA47" s="474"/>
      <c r="AB47" s="474"/>
      <c r="AC47" s="474"/>
      <c r="AD47" s="474"/>
      <c r="AE47" s="474"/>
      <c r="AF47" s="474"/>
      <c r="AG47" s="474"/>
      <c r="AH47" s="474"/>
      <c r="AI47" s="474"/>
      <c r="AJ47" s="474"/>
      <c r="AK47" s="474"/>
      <c r="AL47" s="474"/>
      <c r="AM47" s="474"/>
      <c r="AN47" s="474"/>
      <c r="AO47" s="475"/>
    </row>
    <row r="48" spans="1:41" ht="16.5">
      <c r="A48" s="254"/>
      <c r="B48" s="255"/>
      <c r="C48" s="255"/>
      <c r="D48" s="255"/>
      <c r="E48" s="255"/>
      <c r="F48" s="255"/>
      <c r="G48" s="255"/>
      <c r="H48" s="256"/>
      <c r="I48" s="256"/>
      <c r="J48" s="256"/>
      <c r="K48" s="256"/>
      <c r="L48" s="256"/>
      <c r="M48" s="256"/>
      <c r="N48" s="256"/>
      <c r="O48" s="256"/>
      <c r="P48" s="256"/>
      <c r="Q48" s="256"/>
      <c r="R48" s="256"/>
      <c r="S48" s="256"/>
      <c r="T48" s="256"/>
      <c r="U48" s="256"/>
      <c r="V48" s="256"/>
      <c r="W48" s="256"/>
      <c r="X48" s="256"/>
      <c r="Y48" s="256"/>
      <c r="Z48" s="256"/>
      <c r="AA48" s="256"/>
      <c r="AB48" s="256"/>
      <c r="AC48" s="256"/>
      <c r="AD48" s="256"/>
      <c r="AE48" s="256"/>
      <c r="AF48" s="256"/>
      <c r="AG48" s="256"/>
      <c r="AH48" s="256"/>
      <c r="AI48" s="256"/>
      <c r="AJ48" s="256"/>
      <c r="AK48" s="256"/>
      <c r="AL48" s="256"/>
      <c r="AM48" s="256"/>
      <c r="AN48" s="256"/>
      <c r="AO48" s="257"/>
    </row>
    <row r="49" spans="1:41" ht="16.5">
      <c r="A49" s="254"/>
      <c r="B49" s="255"/>
      <c r="C49" s="255"/>
      <c r="D49" s="255"/>
      <c r="E49" s="255"/>
      <c r="F49" s="255"/>
      <c r="G49" s="255"/>
      <c r="H49" s="256"/>
      <c r="I49" s="256"/>
      <c r="J49" s="256"/>
      <c r="K49" s="256"/>
      <c r="L49" s="256"/>
      <c r="M49" s="256"/>
      <c r="N49" s="256"/>
      <c r="O49" s="256"/>
      <c r="P49" s="256"/>
      <c r="Q49" s="256"/>
      <c r="R49" s="256"/>
      <c r="S49" s="256"/>
      <c r="T49" s="256"/>
      <c r="U49" s="256"/>
      <c r="V49" s="256"/>
      <c r="W49" s="256"/>
      <c r="X49" s="256"/>
      <c r="Y49" s="256"/>
      <c r="Z49" s="256"/>
      <c r="AA49" s="256"/>
      <c r="AB49" s="256"/>
      <c r="AC49" s="256"/>
      <c r="AD49" s="256"/>
      <c r="AE49" s="256"/>
      <c r="AF49" s="256"/>
      <c r="AG49" s="256"/>
      <c r="AH49" s="256"/>
      <c r="AI49" s="256"/>
      <c r="AJ49" s="256"/>
      <c r="AK49" s="256"/>
      <c r="AL49" s="256"/>
      <c r="AM49" s="256"/>
      <c r="AN49" s="256"/>
      <c r="AO49" s="257"/>
    </row>
    <row r="50" spans="1:41" ht="16.5">
      <c r="A50" s="254"/>
      <c r="B50" s="255"/>
      <c r="C50" s="255"/>
      <c r="D50" s="255"/>
      <c r="E50" s="255"/>
      <c r="F50" s="255"/>
      <c r="G50" s="255"/>
      <c r="H50" s="256"/>
      <c r="I50" s="256"/>
      <c r="J50" s="256"/>
      <c r="K50" s="256"/>
      <c r="L50" s="256"/>
      <c r="M50" s="256"/>
      <c r="N50" s="256"/>
      <c r="O50" s="256"/>
      <c r="P50" s="256"/>
      <c r="Q50" s="256"/>
      <c r="R50" s="256"/>
      <c r="S50" s="256"/>
      <c r="T50" s="256"/>
      <c r="U50" s="256"/>
      <c r="V50" s="256"/>
      <c r="W50" s="256"/>
      <c r="X50" s="256"/>
      <c r="Y50" s="256"/>
      <c r="Z50" s="256"/>
      <c r="AA50" s="256"/>
      <c r="AB50" s="256"/>
      <c r="AC50" s="256"/>
      <c r="AD50" s="256"/>
      <c r="AE50" s="256"/>
      <c r="AF50" s="256"/>
      <c r="AG50" s="256"/>
      <c r="AH50" s="256"/>
      <c r="AI50" s="256"/>
      <c r="AJ50" s="256"/>
      <c r="AK50" s="256"/>
      <c r="AL50" s="256"/>
      <c r="AM50" s="256"/>
      <c r="AN50" s="256"/>
      <c r="AO50" s="257"/>
    </row>
    <row r="51" spans="1:41" ht="16.5">
      <c r="A51" s="254"/>
      <c r="B51" s="255"/>
      <c r="C51" s="255"/>
      <c r="D51" s="255"/>
      <c r="E51" s="255"/>
      <c r="F51" s="255"/>
      <c r="G51" s="255"/>
      <c r="H51" s="256"/>
      <c r="I51" s="256"/>
      <c r="J51" s="256"/>
      <c r="K51" s="256"/>
      <c r="L51" s="256"/>
      <c r="M51" s="256"/>
      <c r="N51" s="256"/>
      <c r="O51" s="256"/>
      <c r="P51" s="256"/>
      <c r="Q51" s="256"/>
      <c r="R51" s="256"/>
      <c r="S51" s="256"/>
      <c r="T51" s="256"/>
      <c r="U51" s="256"/>
      <c r="V51" s="256"/>
      <c r="W51" s="256"/>
      <c r="X51" s="256"/>
      <c r="Y51" s="256"/>
      <c r="Z51" s="256"/>
      <c r="AA51" s="256"/>
      <c r="AB51" s="256"/>
      <c r="AC51" s="256"/>
      <c r="AD51" s="256"/>
      <c r="AE51" s="256"/>
      <c r="AF51" s="256"/>
      <c r="AG51" s="256"/>
      <c r="AH51" s="256"/>
      <c r="AI51" s="256"/>
      <c r="AJ51" s="256"/>
      <c r="AK51" s="256"/>
      <c r="AL51" s="256"/>
      <c r="AM51" s="256"/>
      <c r="AN51" s="256"/>
      <c r="AO51" s="257"/>
    </row>
    <row r="52" spans="1:41" ht="16.5">
      <c r="A52" s="254"/>
      <c r="B52" s="255"/>
      <c r="C52" s="255"/>
      <c r="D52" s="255"/>
      <c r="E52" s="255"/>
      <c r="F52" s="255"/>
      <c r="G52" s="255"/>
      <c r="H52" s="256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  <c r="AA52" s="256"/>
      <c r="AB52" s="256"/>
      <c r="AC52" s="256"/>
      <c r="AD52" s="256"/>
      <c r="AE52" s="256"/>
      <c r="AF52" s="256"/>
      <c r="AG52" s="256"/>
      <c r="AH52" s="256"/>
      <c r="AI52" s="256"/>
      <c r="AJ52" s="256"/>
      <c r="AK52" s="256"/>
      <c r="AL52" s="256"/>
      <c r="AM52" s="256"/>
      <c r="AN52" s="256"/>
      <c r="AO52" s="257"/>
    </row>
    <row r="53" spans="1:41" ht="16.5">
      <c r="A53" s="254"/>
      <c r="B53" s="255"/>
      <c r="C53" s="255"/>
      <c r="D53" s="255"/>
      <c r="E53" s="255"/>
      <c r="F53" s="255"/>
      <c r="G53" s="255"/>
      <c r="H53" s="256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  <c r="AA53" s="256"/>
      <c r="AB53" s="256"/>
      <c r="AC53" s="256"/>
      <c r="AD53" s="256"/>
      <c r="AE53" s="256"/>
      <c r="AF53" s="256"/>
      <c r="AG53" s="256"/>
      <c r="AH53" s="256"/>
      <c r="AI53" s="256"/>
      <c r="AJ53" s="256"/>
      <c r="AK53" s="256"/>
      <c r="AL53" s="256"/>
      <c r="AM53" s="256"/>
      <c r="AN53" s="256"/>
      <c r="AO53" s="257"/>
    </row>
    <row r="54" spans="1:41" ht="16.5">
      <c r="A54" s="254"/>
      <c r="B54" s="255"/>
      <c r="C54" s="255"/>
      <c r="D54" s="255"/>
      <c r="E54" s="255"/>
      <c r="F54" s="255"/>
      <c r="G54" s="255"/>
      <c r="H54" s="256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  <c r="AA54" s="256"/>
      <c r="AB54" s="256"/>
      <c r="AC54" s="256"/>
      <c r="AD54" s="256"/>
      <c r="AE54" s="256"/>
      <c r="AF54" s="256"/>
      <c r="AG54" s="256"/>
      <c r="AH54" s="256"/>
      <c r="AI54" s="256"/>
      <c r="AJ54" s="256"/>
      <c r="AK54" s="256"/>
      <c r="AL54" s="256"/>
      <c r="AM54" s="256"/>
      <c r="AN54" s="256"/>
      <c r="AO54" s="257"/>
    </row>
    <row r="55" spans="1:41" ht="16.5">
      <c r="A55" s="254"/>
      <c r="B55" s="255"/>
      <c r="C55" s="255"/>
      <c r="D55" s="255"/>
      <c r="E55" s="255"/>
      <c r="F55" s="255"/>
      <c r="G55" s="255"/>
      <c r="H55" s="256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  <c r="AA55" s="256"/>
      <c r="AB55" s="256"/>
      <c r="AC55" s="256"/>
      <c r="AD55" s="256"/>
      <c r="AE55" s="256"/>
      <c r="AF55" s="256"/>
      <c r="AG55" s="256"/>
      <c r="AH55" s="256"/>
      <c r="AI55" s="256"/>
      <c r="AJ55" s="256"/>
      <c r="AK55" s="256"/>
      <c r="AL55" s="256"/>
      <c r="AM55" s="256"/>
      <c r="AN55" s="256"/>
      <c r="AO55" s="257"/>
    </row>
    <row r="56" spans="1:41" ht="16.5">
      <c r="A56" s="254"/>
      <c r="B56" s="255"/>
      <c r="C56" s="255"/>
      <c r="D56" s="255"/>
      <c r="E56" s="255"/>
      <c r="F56" s="255"/>
      <c r="G56" s="255"/>
      <c r="H56" s="256"/>
      <c r="I56" s="256"/>
      <c r="J56" s="256"/>
      <c r="K56" s="256"/>
      <c r="L56" s="256"/>
      <c r="M56" s="256"/>
      <c r="N56" s="256"/>
      <c r="O56" s="256"/>
      <c r="P56" s="256"/>
      <c r="Q56" s="256"/>
      <c r="R56" s="256"/>
      <c r="S56" s="256"/>
      <c r="T56" s="256"/>
      <c r="U56" s="256"/>
      <c r="V56" s="256"/>
      <c r="W56" s="256"/>
      <c r="X56" s="256"/>
      <c r="Y56" s="256"/>
      <c r="Z56" s="256"/>
      <c r="AA56" s="256"/>
      <c r="AB56" s="256"/>
      <c r="AC56" s="256"/>
      <c r="AD56" s="256"/>
      <c r="AE56" s="256"/>
      <c r="AF56" s="256"/>
      <c r="AG56" s="256"/>
      <c r="AH56" s="256"/>
      <c r="AI56" s="256"/>
      <c r="AJ56" s="256"/>
      <c r="AK56" s="256"/>
      <c r="AL56" s="256"/>
      <c r="AM56" s="256"/>
      <c r="AN56" s="256"/>
      <c r="AO56" s="257"/>
    </row>
    <row r="57" spans="1:41" ht="16.5">
      <c r="A57" s="254"/>
      <c r="B57" s="255"/>
      <c r="C57" s="255"/>
      <c r="D57" s="255"/>
      <c r="E57" s="255"/>
      <c r="F57" s="255"/>
      <c r="G57" s="255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  <c r="AA57" s="256"/>
      <c r="AB57" s="256"/>
      <c r="AC57" s="256"/>
      <c r="AD57" s="256"/>
      <c r="AE57" s="256"/>
      <c r="AF57" s="256"/>
      <c r="AG57" s="256"/>
      <c r="AH57" s="256"/>
      <c r="AI57" s="256"/>
      <c r="AJ57" s="256"/>
      <c r="AK57" s="256"/>
      <c r="AL57" s="256"/>
      <c r="AM57" s="256"/>
      <c r="AN57" s="256"/>
      <c r="AO57" s="257"/>
    </row>
    <row r="58" spans="1:41" ht="12.75" customHeight="1">
      <c r="A58" s="258"/>
      <c r="B58" s="259"/>
      <c r="C58" s="259"/>
      <c r="D58" s="259"/>
      <c r="E58" s="259"/>
      <c r="F58" s="259"/>
      <c r="G58" s="259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256"/>
      <c r="AD58" s="256"/>
      <c r="AE58" s="256"/>
      <c r="AF58" s="256"/>
      <c r="AG58" s="256"/>
      <c r="AH58" s="256"/>
      <c r="AI58" s="256"/>
      <c r="AJ58" s="256"/>
      <c r="AK58" s="256"/>
      <c r="AL58" s="256"/>
      <c r="AM58" s="256"/>
      <c r="AN58" s="256"/>
      <c r="AO58" s="260"/>
    </row>
    <row r="59" spans="1:41" ht="12.75" customHeight="1">
      <c r="A59" s="258"/>
      <c r="B59" s="259"/>
      <c r="C59" s="259"/>
      <c r="D59" s="259"/>
      <c r="E59" s="259"/>
      <c r="F59" s="259"/>
      <c r="G59" s="259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  <c r="AA59" s="256"/>
      <c r="AB59" s="256"/>
      <c r="AC59" s="256"/>
      <c r="AD59" s="256"/>
      <c r="AE59" s="256"/>
      <c r="AF59" s="256"/>
      <c r="AG59" s="256"/>
      <c r="AH59" s="256"/>
      <c r="AI59" s="256"/>
      <c r="AJ59" s="256"/>
      <c r="AK59" s="256"/>
      <c r="AL59" s="256"/>
      <c r="AM59" s="256"/>
      <c r="AN59" s="256"/>
      <c r="AO59" s="260"/>
    </row>
    <row r="60" spans="1:41" ht="12.75" customHeight="1">
      <c r="A60" s="258"/>
      <c r="B60" s="259"/>
      <c r="C60" s="259"/>
      <c r="D60" s="259"/>
      <c r="E60" s="259"/>
      <c r="F60" s="259"/>
      <c r="G60" s="259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  <c r="AA60" s="256"/>
      <c r="AB60" s="256"/>
      <c r="AC60" s="256"/>
      <c r="AD60" s="256"/>
      <c r="AE60" s="256"/>
      <c r="AF60" s="256"/>
      <c r="AG60" s="256"/>
      <c r="AH60" s="256"/>
      <c r="AI60" s="256"/>
      <c r="AJ60" s="256"/>
      <c r="AK60" s="256"/>
      <c r="AL60" s="256"/>
      <c r="AM60" s="256"/>
      <c r="AN60" s="256"/>
      <c r="AO60" s="260"/>
    </row>
    <row r="61" spans="1:41" ht="12.75" customHeight="1">
      <c r="A61" s="258"/>
      <c r="B61" s="259"/>
      <c r="C61" s="259"/>
      <c r="D61" s="259"/>
      <c r="E61" s="259"/>
      <c r="F61" s="259"/>
      <c r="G61" s="259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  <c r="AA61" s="256"/>
      <c r="AB61" s="256"/>
      <c r="AC61" s="256"/>
      <c r="AD61" s="256"/>
      <c r="AE61" s="256"/>
      <c r="AF61" s="256"/>
      <c r="AG61" s="256"/>
      <c r="AH61" s="256"/>
      <c r="AI61" s="256"/>
      <c r="AJ61" s="256"/>
      <c r="AK61" s="256"/>
      <c r="AL61" s="256"/>
      <c r="AM61" s="256"/>
      <c r="AN61" s="256"/>
      <c r="AO61" s="260"/>
    </row>
    <row r="62" spans="1:41" ht="12.75" customHeight="1">
      <c r="A62" s="258"/>
      <c r="B62" s="259"/>
      <c r="C62" s="259"/>
      <c r="D62" s="259"/>
      <c r="E62" s="259"/>
      <c r="F62" s="259"/>
      <c r="G62" s="259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  <c r="AA62" s="256"/>
      <c r="AB62" s="256"/>
      <c r="AC62" s="256"/>
      <c r="AD62" s="256"/>
      <c r="AE62" s="256"/>
      <c r="AF62" s="256"/>
      <c r="AG62" s="256"/>
      <c r="AH62" s="256"/>
      <c r="AI62" s="256"/>
      <c r="AJ62" s="256"/>
      <c r="AK62" s="256"/>
      <c r="AL62" s="256"/>
      <c r="AM62" s="256"/>
      <c r="AN62" s="256"/>
      <c r="AO62" s="260"/>
    </row>
    <row r="63" spans="1:41" ht="12.75" customHeight="1">
      <c r="A63" s="258"/>
      <c r="B63" s="259"/>
      <c r="C63" s="259"/>
      <c r="D63" s="259"/>
      <c r="E63" s="259"/>
      <c r="F63" s="259"/>
      <c r="G63" s="259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  <c r="AA63" s="256"/>
      <c r="AB63" s="256"/>
      <c r="AC63" s="256"/>
      <c r="AD63" s="256"/>
      <c r="AE63" s="256"/>
      <c r="AF63" s="256"/>
      <c r="AG63" s="256"/>
      <c r="AH63" s="256"/>
      <c r="AI63" s="256"/>
      <c r="AJ63" s="256"/>
      <c r="AK63" s="256"/>
      <c r="AL63" s="256"/>
      <c r="AM63" s="256"/>
      <c r="AN63" s="256"/>
      <c r="AO63" s="260"/>
    </row>
    <row r="64" spans="1:41" ht="12.75" customHeight="1">
      <c r="A64" s="258"/>
      <c r="B64" s="259"/>
      <c r="C64" s="259"/>
      <c r="D64" s="259"/>
      <c r="E64" s="259"/>
      <c r="F64" s="259"/>
      <c r="G64" s="259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6"/>
      <c r="AE64" s="256"/>
      <c r="AF64" s="256"/>
      <c r="AG64" s="256"/>
      <c r="AH64" s="256"/>
      <c r="AI64" s="256"/>
      <c r="AJ64" s="256"/>
      <c r="AK64" s="256"/>
      <c r="AL64" s="256"/>
      <c r="AM64" s="256"/>
      <c r="AN64" s="256"/>
      <c r="AO64" s="260"/>
    </row>
    <row r="65" spans="1:41" ht="12.75" customHeight="1">
      <c r="A65" s="258"/>
      <c r="B65" s="259"/>
      <c r="C65" s="259"/>
      <c r="D65" s="259"/>
      <c r="E65" s="259"/>
      <c r="F65" s="259"/>
      <c r="G65" s="259"/>
      <c r="H65" s="256"/>
      <c r="I65" s="256"/>
      <c r="J65" s="256"/>
      <c r="K65" s="256"/>
      <c r="L65" s="256"/>
      <c r="M65" s="256"/>
      <c r="N65" s="256"/>
      <c r="O65" s="256"/>
      <c r="P65" s="256"/>
      <c r="Q65" s="256"/>
      <c r="R65" s="256"/>
      <c r="S65" s="256"/>
      <c r="T65" s="256"/>
      <c r="U65" s="256"/>
      <c r="V65" s="256"/>
      <c r="W65" s="256"/>
      <c r="X65" s="256"/>
      <c r="Y65" s="256"/>
      <c r="Z65" s="256"/>
      <c r="AA65" s="256"/>
      <c r="AB65" s="256"/>
      <c r="AC65" s="256"/>
      <c r="AD65" s="256"/>
      <c r="AE65" s="256"/>
      <c r="AF65" s="256"/>
      <c r="AG65" s="256"/>
      <c r="AH65" s="256"/>
      <c r="AI65" s="256"/>
      <c r="AJ65" s="256"/>
      <c r="AK65" s="256"/>
      <c r="AL65" s="256"/>
      <c r="AM65" s="256"/>
      <c r="AN65" s="256"/>
      <c r="AO65" s="260"/>
    </row>
    <row r="66" spans="1:41" ht="12.75" customHeight="1">
      <c r="A66" s="258"/>
      <c r="B66" s="259"/>
      <c r="C66" s="259"/>
      <c r="D66" s="259"/>
      <c r="E66" s="259"/>
      <c r="F66" s="259"/>
      <c r="G66" s="259"/>
      <c r="H66" s="256"/>
      <c r="I66" s="256"/>
      <c r="J66" s="256"/>
      <c r="K66" s="256"/>
      <c r="L66" s="256"/>
      <c r="M66" s="256"/>
      <c r="N66" s="256"/>
      <c r="O66" s="256"/>
      <c r="P66" s="256"/>
      <c r="Q66" s="256"/>
      <c r="R66" s="256"/>
      <c r="S66" s="256"/>
      <c r="T66" s="256"/>
      <c r="U66" s="256"/>
      <c r="V66" s="256"/>
      <c r="W66" s="256"/>
      <c r="X66" s="256"/>
      <c r="Y66" s="256"/>
      <c r="Z66" s="256"/>
      <c r="AA66" s="256"/>
      <c r="AB66" s="256"/>
      <c r="AC66" s="256"/>
      <c r="AD66" s="256"/>
      <c r="AE66" s="256"/>
      <c r="AF66" s="256"/>
      <c r="AG66" s="256"/>
      <c r="AH66" s="256"/>
      <c r="AI66" s="256"/>
      <c r="AJ66" s="256"/>
      <c r="AK66" s="256"/>
      <c r="AL66" s="256"/>
      <c r="AM66" s="256"/>
      <c r="AN66" s="256"/>
      <c r="AO66" s="260"/>
    </row>
    <row r="67" spans="1:41" ht="12.75" customHeight="1">
      <c r="A67" s="258"/>
      <c r="B67" s="259"/>
      <c r="C67" s="259"/>
      <c r="D67" s="259"/>
      <c r="E67" s="259"/>
      <c r="F67" s="259"/>
      <c r="G67" s="259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6"/>
      <c r="S67" s="256"/>
      <c r="T67" s="256"/>
      <c r="U67" s="256"/>
      <c r="V67" s="256"/>
      <c r="W67" s="256"/>
      <c r="X67" s="256"/>
      <c r="Y67" s="256"/>
      <c r="Z67" s="256"/>
      <c r="AA67" s="256"/>
      <c r="AB67" s="256"/>
      <c r="AC67" s="256"/>
      <c r="AD67" s="256"/>
      <c r="AE67" s="256"/>
      <c r="AF67" s="256"/>
      <c r="AG67" s="256"/>
      <c r="AH67" s="256"/>
      <c r="AI67" s="256"/>
      <c r="AJ67" s="256"/>
      <c r="AK67" s="256"/>
      <c r="AL67" s="256"/>
      <c r="AM67" s="256"/>
      <c r="AN67" s="256"/>
      <c r="AO67" s="260"/>
    </row>
    <row r="68" spans="1:41" ht="12.75" customHeight="1">
      <c r="A68" s="258"/>
      <c r="B68" s="259"/>
      <c r="C68" s="259"/>
      <c r="D68" s="259"/>
      <c r="E68" s="259"/>
      <c r="F68" s="259"/>
      <c r="G68" s="259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6"/>
      <c r="S68" s="256"/>
      <c r="T68" s="256"/>
      <c r="U68" s="256"/>
      <c r="V68" s="256"/>
      <c r="W68" s="256"/>
      <c r="X68" s="256"/>
      <c r="Y68" s="256"/>
      <c r="Z68" s="256"/>
      <c r="AA68" s="256"/>
      <c r="AB68" s="256"/>
      <c r="AC68" s="256"/>
      <c r="AD68" s="256"/>
      <c r="AE68" s="256"/>
      <c r="AF68" s="256"/>
      <c r="AG68" s="256"/>
      <c r="AH68" s="256"/>
      <c r="AI68" s="256"/>
      <c r="AJ68" s="256"/>
      <c r="AK68" s="256"/>
      <c r="AL68" s="256"/>
      <c r="AM68" s="256"/>
      <c r="AN68" s="256"/>
      <c r="AO68" s="260"/>
    </row>
    <row r="69" spans="1:41" ht="12.75" customHeight="1" thickBot="1">
      <c r="A69" s="262"/>
      <c r="B69" s="263"/>
      <c r="C69" s="263"/>
      <c r="D69" s="263"/>
      <c r="E69" s="263"/>
      <c r="F69" s="263"/>
      <c r="G69" s="263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1"/>
      <c r="S69" s="261"/>
      <c r="T69" s="261"/>
      <c r="U69" s="261"/>
      <c r="V69" s="261"/>
      <c r="W69" s="261"/>
      <c r="X69" s="261"/>
      <c r="Y69" s="261"/>
      <c r="Z69" s="261"/>
      <c r="AA69" s="261"/>
      <c r="AB69" s="261"/>
      <c r="AC69" s="261"/>
      <c r="AD69" s="261"/>
      <c r="AE69" s="261"/>
      <c r="AF69" s="261"/>
      <c r="AG69" s="261"/>
      <c r="AH69" s="261"/>
      <c r="AI69" s="261"/>
      <c r="AJ69" s="261"/>
      <c r="AK69" s="261"/>
      <c r="AL69" s="261"/>
      <c r="AM69" s="261"/>
      <c r="AN69" s="261"/>
      <c r="AO69" s="264"/>
    </row>
    <row r="70" spans="1:41" ht="30" customHeight="1">
      <c r="A70" s="473" t="s">
        <v>264</v>
      </c>
      <c r="B70" s="474"/>
      <c r="C70" s="474"/>
      <c r="D70" s="474"/>
      <c r="E70" s="474"/>
      <c r="F70" s="474"/>
      <c r="G70" s="474"/>
      <c r="H70" s="474"/>
      <c r="I70" s="474"/>
      <c r="J70" s="474"/>
      <c r="K70" s="474"/>
      <c r="L70" s="474"/>
      <c r="M70" s="474"/>
      <c r="N70" s="474"/>
      <c r="O70" s="474"/>
      <c r="P70" s="474"/>
      <c r="Q70" s="474"/>
      <c r="R70" s="474"/>
      <c r="S70" s="474"/>
      <c r="T70" s="474"/>
      <c r="U70" s="474"/>
      <c r="V70" s="474"/>
      <c r="W70" s="474"/>
      <c r="X70" s="474"/>
      <c r="Y70" s="474"/>
      <c r="Z70" s="474"/>
      <c r="AA70" s="474"/>
      <c r="AB70" s="474"/>
      <c r="AC70" s="474"/>
      <c r="AD70" s="474"/>
      <c r="AE70" s="474"/>
      <c r="AF70" s="474"/>
      <c r="AG70" s="474"/>
      <c r="AH70" s="474"/>
      <c r="AI70" s="474"/>
      <c r="AJ70" s="474"/>
      <c r="AK70" s="474"/>
      <c r="AL70" s="474"/>
      <c r="AM70" s="474"/>
      <c r="AN70" s="474"/>
      <c r="AO70" s="475"/>
    </row>
    <row r="71" spans="1:41" ht="16.5">
      <c r="A71" s="415"/>
      <c r="B71" s="416"/>
      <c r="C71" s="416"/>
      <c r="D71" s="416"/>
      <c r="E71" s="416"/>
      <c r="F71" s="416"/>
      <c r="G71" s="416"/>
      <c r="H71" s="417"/>
      <c r="I71" s="417"/>
      <c r="J71" s="417"/>
      <c r="K71" s="417"/>
      <c r="L71" s="417"/>
      <c r="M71" s="417"/>
      <c r="N71" s="417"/>
      <c r="O71" s="417"/>
      <c r="P71" s="417"/>
      <c r="Q71" s="417"/>
      <c r="R71" s="417"/>
      <c r="S71" s="417"/>
      <c r="T71" s="417"/>
      <c r="U71" s="417"/>
      <c r="V71" s="417"/>
      <c r="W71" s="417"/>
      <c r="X71" s="417"/>
      <c r="Y71" s="417"/>
      <c r="Z71" s="417"/>
      <c r="AA71" s="417"/>
      <c r="AB71" s="417"/>
      <c r="AC71" s="417"/>
      <c r="AD71" s="417"/>
      <c r="AE71" s="417"/>
      <c r="AF71" s="417"/>
      <c r="AG71" s="417"/>
      <c r="AH71" s="417"/>
      <c r="AI71" s="417"/>
      <c r="AJ71" s="417"/>
      <c r="AK71" s="417"/>
      <c r="AL71" s="417"/>
      <c r="AM71" s="417"/>
      <c r="AN71" s="417"/>
      <c r="AO71" s="418"/>
    </row>
    <row r="72" spans="1:41" ht="16.5">
      <c r="A72" s="419"/>
      <c r="B72" s="255"/>
      <c r="C72" s="255"/>
      <c r="D72" s="255"/>
      <c r="E72" s="255"/>
      <c r="F72" s="255"/>
      <c r="G72" s="255"/>
      <c r="H72" s="256"/>
      <c r="I72" s="256"/>
      <c r="J72" s="256"/>
      <c r="K72" s="256"/>
      <c r="L72" s="256"/>
      <c r="M72" s="256"/>
      <c r="N72" s="256"/>
      <c r="O72" s="256"/>
      <c r="P72" s="256"/>
      <c r="Q72" s="256"/>
      <c r="R72" s="256"/>
      <c r="S72" s="256"/>
      <c r="T72" s="256"/>
      <c r="U72" s="256"/>
      <c r="V72" s="256"/>
      <c r="W72" s="256"/>
      <c r="X72" s="256"/>
      <c r="Y72" s="256"/>
      <c r="Z72" s="256"/>
      <c r="AA72" s="256"/>
      <c r="AB72" s="256"/>
      <c r="AC72" s="256"/>
      <c r="AD72" s="256"/>
      <c r="AE72" s="256"/>
      <c r="AF72" s="256"/>
      <c r="AG72" s="256"/>
      <c r="AH72" s="256"/>
      <c r="AI72" s="256"/>
      <c r="AJ72" s="256"/>
      <c r="AK72" s="256"/>
      <c r="AL72" s="256"/>
      <c r="AM72" s="256"/>
      <c r="AN72" s="256"/>
      <c r="AO72" s="420"/>
    </row>
    <row r="73" spans="1:41" ht="16.5">
      <c r="A73" s="419"/>
      <c r="B73" s="255"/>
      <c r="C73" s="255"/>
      <c r="D73" s="255"/>
      <c r="E73" s="255"/>
      <c r="F73" s="255"/>
      <c r="G73" s="255"/>
      <c r="H73" s="256"/>
      <c r="I73" s="256"/>
      <c r="J73" s="256"/>
      <c r="K73" s="256"/>
      <c r="L73" s="256"/>
      <c r="M73" s="256"/>
      <c r="N73" s="256"/>
      <c r="O73" s="256"/>
      <c r="P73" s="256"/>
      <c r="Q73" s="256"/>
      <c r="R73" s="256"/>
      <c r="S73" s="256"/>
      <c r="T73" s="256"/>
      <c r="U73" s="256"/>
      <c r="V73" s="256"/>
      <c r="W73" s="256"/>
      <c r="X73" s="256"/>
      <c r="Y73" s="256"/>
      <c r="Z73" s="256"/>
      <c r="AA73" s="256"/>
      <c r="AB73" s="256"/>
      <c r="AC73" s="256"/>
      <c r="AD73" s="256"/>
      <c r="AE73" s="256"/>
      <c r="AF73" s="256"/>
      <c r="AG73" s="256"/>
      <c r="AH73" s="256"/>
      <c r="AI73" s="256"/>
      <c r="AJ73" s="256"/>
      <c r="AK73" s="256"/>
      <c r="AL73" s="256"/>
      <c r="AM73" s="256"/>
      <c r="AN73" s="256"/>
      <c r="AO73" s="420"/>
    </row>
    <row r="74" spans="1:41" ht="16.5">
      <c r="A74" s="419"/>
      <c r="B74" s="255"/>
      <c r="C74" s="255"/>
      <c r="D74" s="255"/>
      <c r="E74" s="255"/>
      <c r="F74" s="255"/>
      <c r="G74" s="255"/>
      <c r="H74" s="256"/>
      <c r="I74" s="256"/>
      <c r="J74" s="256"/>
      <c r="K74" s="256"/>
      <c r="L74" s="256"/>
      <c r="M74" s="256"/>
      <c r="N74" s="256"/>
      <c r="O74" s="256"/>
      <c r="P74" s="256"/>
      <c r="Q74" s="256"/>
      <c r="R74" s="256"/>
      <c r="S74" s="256"/>
      <c r="T74" s="256"/>
      <c r="U74" s="256"/>
      <c r="V74" s="256"/>
      <c r="W74" s="256"/>
      <c r="X74" s="256"/>
      <c r="Y74" s="256"/>
      <c r="Z74" s="256"/>
      <c r="AA74" s="256"/>
      <c r="AB74" s="256"/>
      <c r="AC74" s="256"/>
      <c r="AD74" s="256"/>
      <c r="AE74" s="256"/>
      <c r="AF74" s="256"/>
      <c r="AG74" s="256"/>
      <c r="AH74" s="256"/>
      <c r="AI74" s="256"/>
      <c r="AJ74" s="256"/>
      <c r="AK74" s="256"/>
      <c r="AL74" s="256"/>
      <c r="AM74" s="256"/>
      <c r="AN74" s="256"/>
      <c r="AO74" s="420"/>
    </row>
    <row r="75" spans="1:41" ht="16.5">
      <c r="A75" s="419"/>
      <c r="B75" s="255"/>
      <c r="C75" s="255"/>
      <c r="D75" s="255"/>
      <c r="E75" s="255"/>
      <c r="F75" s="255"/>
      <c r="G75" s="255"/>
      <c r="H75" s="256"/>
      <c r="I75" s="256"/>
      <c r="J75" s="256"/>
      <c r="K75" s="256"/>
      <c r="L75" s="256"/>
      <c r="M75" s="256"/>
      <c r="N75" s="256"/>
      <c r="O75" s="256"/>
      <c r="P75" s="256"/>
      <c r="Q75" s="256"/>
      <c r="R75" s="256"/>
      <c r="S75" s="256"/>
      <c r="T75" s="256"/>
      <c r="U75" s="256"/>
      <c r="V75" s="256"/>
      <c r="W75" s="256"/>
      <c r="X75" s="256"/>
      <c r="Y75" s="256"/>
      <c r="Z75" s="256"/>
      <c r="AA75" s="256"/>
      <c r="AB75" s="256"/>
      <c r="AC75" s="256"/>
      <c r="AD75" s="256"/>
      <c r="AE75" s="256"/>
      <c r="AF75" s="256"/>
      <c r="AG75" s="256"/>
      <c r="AH75" s="256"/>
      <c r="AI75" s="256"/>
      <c r="AJ75" s="256"/>
      <c r="AK75" s="256"/>
      <c r="AL75" s="256"/>
      <c r="AM75" s="256"/>
      <c r="AN75" s="256"/>
      <c r="AO75" s="420"/>
    </row>
    <row r="76" spans="1:41" ht="16.5">
      <c r="A76" s="419"/>
      <c r="B76" s="255"/>
      <c r="C76" s="255"/>
      <c r="D76" s="255"/>
      <c r="E76" s="255"/>
      <c r="F76" s="255"/>
      <c r="G76" s="255"/>
      <c r="H76" s="256"/>
      <c r="I76" s="256"/>
      <c r="J76" s="256"/>
      <c r="K76" s="256"/>
      <c r="L76" s="256"/>
      <c r="M76" s="256"/>
      <c r="N76" s="256"/>
      <c r="O76" s="256"/>
      <c r="P76" s="256"/>
      <c r="Q76" s="256"/>
      <c r="R76" s="256"/>
      <c r="S76" s="256"/>
      <c r="T76" s="256"/>
      <c r="U76" s="256"/>
      <c r="V76" s="256"/>
      <c r="W76" s="256"/>
      <c r="X76" s="256"/>
      <c r="Y76" s="256"/>
      <c r="Z76" s="256"/>
      <c r="AA76" s="256"/>
      <c r="AB76" s="256"/>
      <c r="AC76" s="256"/>
      <c r="AD76" s="256"/>
      <c r="AE76" s="256"/>
      <c r="AF76" s="256"/>
      <c r="AG76" s="256"/>
      <c r="AH76" s="256"/>
      <c r="AI76" s="256"/>
      <c r="AJ76" s="256"/>
      <c r="AK76" s="256"/>
      <c r="AL76" s="256"/>
      <c r="AM76" s="256"/>
      <c r="AN76" s="256"/>
      <c r="AO76" s="420"/>
    </row>
    <row r="77" spans="1:41" ht="16.5">
      <c r="A77" s="419"/>
      <c r="B77" s="255"/>
      <c r="C77" s="255"/>
      <c r="D77" s="255"/>
      <c r="E77" s="255"/>
      <c r="F77" s="255"/>
      <c r="G77" s="255"/>
      <c r="H77" s="256"/>
      <c r="I77" s="256"/>
      <c r="J77" s="256"/>
      <c r="K77" s="256"/>
      <c r="L77" s="256"/>
      <c r="M77" s="256"/>
      <c r="N77" s="256"/>
      <c r="O77" s="256"/>
      <c r="P77" s="256"/>
      <c r="Q77" s="256"/>
      <c r="R77" s="256"/>
      <c r="S77" s="256"/>
      <c r="T77" s="256"/>
      <c r="U77" s="256"/>
      <c r="V77" s="256"/>
      <c r="W77" s="256"/>
      <c r="X77" s="256"/>
      <c r="Y77" s="256"/>
      <c r="Z77" s="256"/>
      <c r="AA77" s="256"/>
      <c r="AB77" s="256"/>
      <c r="AC77" s="256"/>
      <c r="AD77" s="256"/>
      <c r="AE77" s="256"/>
      <c r="AF77" s="256"/>
      <c r="AG77" s="256"/>
      <c r="AH77" s="256"/>
      <c r="AI77" s="256"/>
      <c r="AJ77" s="256"/>
      <c r="AK77" s="256"/>
      <c r="AL77" s="256"/>
      <c r="AM77" s="256"/>
      <c r="AN77" s="256"/>
      <c r="AO77" s="420"/>
    </row>
    <row r="78" spans="1:41" ht="16.5">
      <c r="A78" s="419"/>
      <c r="B78" s="255"/>
      <c r="C78" s="255"/>
      <c r="D78" s="255"/>
      <c r="E78" s="255"/>
      <c r="F78" s="255"/>
      <c r="G78" s="255"/>
      <c r="H78" s="256"/>
      <c r="I78" s="256"/>
      <c r="J78" s="256"/>
      <c r="K78" s="256"/>
      <c r="L78" s="256"/>
      <c r="M78" s="256"/>
      <c r="N78" s="256"/>
      <c r="O78" s="256"/>
      <c r="P78" s="256"/>
      <c r="Q78" s="256"/>
      <c r="R78" s="256"/>
      <c r="S78" s="256"/>
      <c r="T78" s="256"/>
      <c r="U78" s="256"/>
      <c r="V78" s="256"/>
      <c r="W78" s="256"/>
      <c r="X78" s="256"/>
      <c r="Y78" s="256"/>
      <c r="Z78" s="256"/>
      <c r="AA78" s="256"/>
      <c r="AB78" s="256"/>
      <c r="AC78" s="256"/>
      <c r="AD78" s="256"/>
      <c r="AE78" s="256"/>
      <c r="AF78" s="256"/>
      <c r="AG78" s="256"/>
      <c r="AH78" s="256"/>
      <c r="AI78" s="256"/>
      <c r="AJ78" s="256"/>
      <c r="AK78" s="256"/>
      <c r="AL78" s="256"/>
      <c r="AM78" s="256"/>
      <c r="AN78" s="256"/>
      <c r="AO78" s="420"/>
    </row>
    <row r="79" spans="1:41" ht="16.5">
      <c r="A79" s="419"/>
      <c r="B79" s="255"/>
      <c r="C79" s="255"/>
      <c r="D79" s="255"/>
      <c r="E79" s="255"/>
      <c r="F79" s="255"/>
      <c r="G79" s="255"/>
      <c r="H79" s="256"/>
      <c r="I79" s="256"/>
      <c r="J79" s="256"/>
      <c r="K79" s="256"/>
      <c r="L79" s="256"/>
      <c r="M79" s="256"/>
      <c r="N79" s="256"/>
      <c r="O79" s="256"/>
      <c r="P79" s="256"/>
      <c r="Q79" s="256"/>
      <c r="R79" s="256"/>
      <c r="S79" s="256"/>
      <c r="T79" s="256"/>
      <c r="U79" s="256"/>
      <c r="V79" s="256"/>
      <c r="W79" s="256"/>
      <c r="X79" s="256"/>
      <c r="Y79" s="256"/>
      <c r="Z79" s="256"/>
      <c r="AA79" s="256"/>
      <c r="AB79" s="256"/>
      <c r="AC79" s="256"/>
      <c r="AD79" s="256"/>
      <c r="AE79" s="256"/>
      <c r="AF79" s="256"/>
      <c r="AG79" s="256"/>
      <c r="AH79" s="256"/>
      <c r="AI79" s="256"/>
      <c r="AJ79" s="256"/>
      <c r="AK79" s="256"/>
      <c r="AL79" s="256"/>
      <c r="AM79" s="256"/>
      <c r="AN79" s="256"/>
      <c r="AO79" s="420"/>
    </row>
    <row r="80" spans="1:41" ht="16.5">
      <c r="A80" s="419"/>
      <c r="B80" s="255"/>
      <c r="C80" s="255"/>
      <c r="D80" s="255"/>
      <c r="E80" s="255"/>
      <c r="F80" s="255"/>
      <c r="G80" s="255"/>
      <c r="H80" s="256"/>
      <c r="I80" s="256"/>
      <c r="J80" s="256"/>
      <c r="K80" s="256"/>
      <c r="L80" s="256"/>
      <c r="M80" s="256"/>
      <c r="N80" s="256"/>
      <c r="O80" s="256"/>
      <c r="P80" s="256"/>
      <c r="Q80" s="256"/>
      <c r="R80" s="256"/>
      <c r="S80" s="256"/>
      <c r="T80" s="256"/>
      <c r="U80" s="256"/>
      <c r="V80" s="256"/>
      <c r="W80" s="256"/>
      <c r="X80" s="256"/>
      <c r="Y80" s="256"/>
      <c r="Z80" s="256"/>
      <c r="AA80" s="256"/>
      <c r="AB80" s="256"/>
      <c r="AC80" s="256"/>
      <c r="AD80" s="256"/>
      <c r="AE80" s="256"/>
      <c r="AF80" s="256"/>
      <c r="AG80" s="256"/>
      <c r="AH80" s="256"/>
      <c r="AI80" s="256"/>
      <c r="AJ80" s="256"/>
      <c r="AK80" s="256"/>
      <c r="AL80" s="256"/>
      <c r="AM80" s="256"/>
      <c r="AN80" s="256"/>
      <c r="AO80" s="420"/>
    </row>
    <row r="81" spans="1:41" ht="16.5">
      <c r="A81" s="419"/>
      <c r="B81" s="255"/>
      <c r="C81" s="255"/>
      <c r="D81" s="255"/>
      <c r="E81" s="255"/>
      <c r="F81" s="255"/>
      <c r="G81" s="255"/>
      <c r="H81" s="256"/>
      <c r="I81" s="256"/>
      <c r="J81" s="256"/>
      <c r="K81" s="256"/>
      <c r="L81" s="256"/>
      <c r="M81" s="256"/>
      <c r="N81" s="256"/>
      <c r="O81" s="256"/>
      <c r="P81" s="256"/>
      <c r="Q81" s="256"/>
      <c r="R81" s="256"/>
      <c r="S81" s="256"/>
      <c r="T81" s="256"/>
      <c r="U81" s="256"/>
      <c r="V81" s="256"/>
      <c r="W81" s="256"/>
      <c r="X81" s="256"/>
      <c r="Y81" s="256"/>
      <c r="Z81" s="256"/>
      <c r="AA81" s="256"/>
      <c r="AB81" s="256"/>
      <c r="AC81" s="256"/>
      <c r="AD81" s="256"/>
      <c r="AE81" s="256"/>
      <c r="AF81" s="256"/>
      <c r="AG81" s="256"/>
      <c r="AH81" s="256"/>
      <c r="AI81" s="256"/>
      <c r="AJ81" s="256"/>
      <c r="AK81" s="256"/>
      <c r="AL81" s="256"/>
      <c r="AM81" s="256"/>
      <c r="AN81" s="256"/>
      <c r="AO81" s="420"/>
    </row>
    <row r="82" spans="1:41" ht="12.75" customHeight="1">
      <c r="A82" s="421"/>
      <c r="B82" s="259"/>
      <c r="C82" s="259"/>
      <c r="D82" s="259"/>
      <c r="E82" s="259"/>
      <c r="F82" s="259"/>
      <c r="G82" s="259"/>
      <c r="H82" s="256"/>
      <c r="I82" s="256"/>
      <c r="J82" s="256"/>
      <c r="K82" s="256"/>
      <c r="L82" s="256"/>
      <c r="M82" s="256"/>
      <c r="N82" s="256"/>
      <c r="O82" s="256"/>
      <c r="P82" s="256"/>
      <c r="Q82" s="256"/>
      <c r="R82" s="256"/>
      <c r="S82" s="256"/>
      <c r="T82" s="256"/>
      <c r="U82" s="256"/>
      <c r="V82" s="256"/>
      <c r="W82" s="256"/>
      <c r="X82" s="256"/>
      <c r="Y82" s="256"/>
      <c r="Z82" s="256"/>
      <c r="AA82" s="256"/>
      <c r="AB82" s="256"/>
      <c r="AC82" s="256"/>
      <c r="AD82" s="256"/>
      <c r="AE82" s="256"/>
      <c r="AF82" s="256"/>
      <c r="AG82" s="256"/>
      <c r="AH82" s="256"/>
      <c r="AI82" s="256"/>
      <c r="AJ82" s="256"/>
      <c r="AK82" s="256"/>
      <c r="AL82" s="256"/>
      <c r="AM82" s="256"/>
      <c r="AN82" s="256"/>
      <c r="AO82" s="422"/>
    </row>
    <row r="83" spans="1:41" ht="12.75" customHeight="1">
      <c r="A83" s="421"/>
      <c r="B83" s="259"/>
      <c r="C83" s="259"/>
      <c r="D83" s="259"/>
      <c r="E83" s="259"/>
      <c r="F83" s="259"/>
      <c r="G83" s="259"/>
      <c r="H83" s="256"/>
      <c r="I83" s="256"/>
      <c r="J83" s="256"/>
      <c r="K83" s="256"/>
      <c r="L83" s="256"/>
      <c r="M83" s="256"/>
      <c r="N83" s="256"/>
      <c r="O83" s="256"/>
      <c r="P83" s="256"/>
      <c r="Q83" s="256"/>
      <c r="R83" s="256"/>
      <c r="S83" s="256"/>
      <c r="T83" s="256"/>
      <c r="U83" s="256"/>
      <c r="V83" s="256"/>
      <c r="W83" s="256"/>
      <c r="X83" s="256"/>
      <c r="Y83" s="256"/>
      <c r="Z83" s="256"/>
      <c r="AA83" s="256"/>
      <c r="AB83" s="256"/>
      <c r="AC83" s="256"/>
      <c r="AD83" s="256"/>
      <c r="AE83" s="256"/>
      <c r="AF83" s="256"/>
      <c r="AG83" s="256"/>
      <c r="AH83" s="256"/>
      <c r="AI83" s="256"/>
      <c r="AJ83" s="256"/>
      <c r="AK83" s="256"/>
      <c r="AL83" s="256"/>
      <c r="AM83" s="256"/>
      <c r="AN83" s="256"/>
      <c r="AO83" s="422"/>
    </row>
    <row r="84" spans="1:41" ht="12.75" customHeight="1">
      <c r="A84" s="421"/>
      <c r="B84" s="259"/>
      <c r="C84" s="259"/>
      <c r="D84" s="259"/>
      <c r="E84" s="259"/>
      <c r="F84" s="259"/>
      <c r="G84" s="259"/>
      <c r="H84" s="256"/>
      <c r="I84" s="256"/>
      <c r="J84" s="256"/>
      <c r="K84" s="256"/>
      <c r="L84" s="256"/>
      <c r="M84" s="256"/>
      <c r="N84" s="256"/>
      <c r="O84" s="256"/>
      <c r="P84" s="256"/>
      <c r="Q84" s="256"/>
      <c r="R84" s="256"/>
      <c r="S84" s="256"/>
      <c r="T84" s="256"/>
      <c r="U84" s="256"/>
      <c r="V84" s="256"/>
      <c r="W84" s="256"/>
      <c r="X84" s="256"/>
      <c r="Y84" s="256"/>
      <c r="Z84" s="256"/>
      <c r="AA84" s="256"/>
      <c r="AB84" s="256"/>
      <c r="AC84" s="256"/>
      <c r="AD84" s="256"/>
      <c r="AE84" s="256"/>
      <c r="AF84" s="256"/>
      <c r="AG84" s="256"/>
      <c r="AH84" s="256"/>
      <c r="AI84" s="256"/>
      <c r="AJ84" s="256"/>
      <c r="AK84" s="256"/>
      <c r="AL84" s="256"/>
      <c r="AM84" s="256"/>
      <c r="AN84" s="256"/>
      <c r="AO84" s="422"/>
    </row>
    <row r="85" spans="1:41" ht="12.75" customHeight="1">
      <c r="A85" s="421"/>
      <c r="B85" s="259"/>
      <c r="C85" s="259"/>
      <c r="D85" s="259"/>
      <c r="E85" s="259"/>
      <c r="F85" s="259"/>
      <c r="G85" s="259"/>
      <c r="H85" s="256"/>
      <c r="I85" s="256"/>
      <c r="J85" s="256"/>
      <c r="K85" s="256"/>
      <c r="L85" s="256"/>
      <c r="M85" s="256"/>
      <c r="N85" s="256"/>
      <c r="O85" s="256"/>
      <c r="P85" s="256"/>
      <c r="Q85" s="256"/>
      <c r="R85" s="256"/>
      <c r="S85" s="256"/>
      <c r="T85" s="256"/>
      <c r="U85" s="256"/>
      <c r="V85" s="256"/>
      <c r="W85" s="256"/>
      <c r="X85" s="256"/>
      <c r="Y85" s="256"/>
      <c r="Z85" s="256"/>
      <c r="AA85" s="256"/>
      <c r="AB85" s="256"/>
      <c r="AC85" s="256"/>
      <c r="AD85" s="256"/>
      <c r="AE85" s="256"/>
      <c r="AF85" s="256"/>
      <c r="AG85" s="256"/>
      <c r="AH85" s="256"/>
      <c r="AI85" s="256"/>
      <c r="AJ85" s="256"/>
      <c r="AK85" s="256"/>
      <c r="AL85" s="256"/>
      <c r="AM85" s="256"/>
      <c r="AN85" s="256"/>
      <c r="AO85" s="422"/>
    </row>
    <row r="86" spans="1:41" ht="12.75" customHeight="1">
      <c r="A86" s="421"/>
      <c r="B86" s="259"/>
      <c r="C86" s="259"/>
      <c r="D86" s="259"/>
      <c r="E86" s="259"/>
      <c r="F86" s="259"/>
      <c r="G86" s="259"/>
      <c r="H86" s="256"/>
      <c r="I86" s="256"/>
      <c r="J86" s="256"/>
      <c r="K86" s="256"/>
      <c r="L86" s="256"/>
      <c r="M86" s="256"/>
      <c r="N86" s="256"/>
      <c r="O86" s="256"/>
      <c r="P86" s="256"/>
      <c r="Q86" s="256"/>
      <c r="R86" s="256"/>
      <c r="S86" s="256"/>
      <c r="T86" s="256"/>
      <c r="U86" s="256"/>
      <c r="V86" s="256"/>
      <c r="W86" s="256"/>
      <c r="X86" s="256"/>
      <c r="Y86" s="256"/>
      <c r="Z86" s="256"/>
      <c r="AA86" s="256"/>
      <c r="AB86" s="256"/>
      <c r="AC86" s="256"/>
      <c r="AD86" s="256"/>
      <c r="AE86" s="256"/>
      <c r="AF86" s="256"/>
      <c r="AG86" s="256"/>
      <c r="AH86" s="256"/>
      <c r="AI86" s="256"/>
      <c r="AJ86" s="256"/>
      <c r="AK86" s="256"/>
      <c r="AL86" s="256"/>
      <c r="AM86" s="256"/>
      <c r="AN86" s="256"/>
      <c r="AO86" s="422"/>
    </row>
    <row r="87" spans="1:41" ht="12.75" customHeight="1">
      <c r="A87" s="421"/>
      <c r="B87" s="259"/>
      <c r="C87" s="259"/>
      <c r="D87" s="259"/>
      <c r="E87" s="259"/>
      <c r="F87" s="259"/>
      <c r="G87" s="259"/>
      <c r="H87" s="256"/>
      <c r="I87" s="256"/>
      <c r="J87" s="256"/>
      <c r="K87" s="256"/>
      <c r="L87" s="256"/>
      <c r="M87" s="256"/>
      <c r="N87" s="256"/>
      <c r="O87" s="256"/>
      <c r="P87" s="256"/>
      <c r="Q87" s="256"/>
      <c r="R87" s="256"/>
      <c r="S87" s="256"/>
      <c r="T87" s="256"/>
      <c r="U87" s="256"/>
      <c r="V87" s="256"/>
      <c r="W87" s="256"/>
      <c r="X87" s="256"/>
      <c r="Y87" s="256"/>
      <c r="Z87" s="256"/>
      <c r="AA87" s="256"/>
      <c r="AB87" s="256"/>
      <c r="AC87" s="256"/>
      <c r="AD87" s="256"/>
      <c r="AE87" s="256"/>
      <c r="AF87" s="256"/>
      <c r="AG87" s="256"/>
      <c r="AH87" s="256"/>
      <c r="AI87" s="256"/>
      <c r="AJ87" s="256"/>
      <c r="AK87" s="256"/>
      <c r="AL87" s="256"/>
      <c r="AM87" s="256"/>
      <c r="AN87" s="256"/>
      <c r="AO87" s="422"/>
    </row>
    <row r="88" spans="1:41" ht="12.75" customHeight="1">
      <c r="A88" s="421"/>
      <c r="B88" s="259"/>
      <c r="C88" s="259"/>
      <c r="D88" s="259"/>
      <c r="E88" s="259"/>
      <c r="F88" s="259"/>
      <c r="G88" s="259"/>
      <c r="H88" s="256"/>
      <c r="I88" s="256"/>
      <c r="J88" s="256"/>
      <c r="K88" s="256"/>
      <c r="L88" s="256"/>
      <c r="M88" s="256"/>
      <c r="N88" s="256"/>
      <c r="O88" s="256"/>
      <c r="P88" s="256"/>
      <c r="Q88" s="256"/>
      <c r="R88" s="256"/>
      <c r="S88" s="256"/>
      <c r="T88" s="256"/>
      <c r="U88" s="256"/>
      <c r="V88" s="256"/>
      <c r="W88" s="256"/>
      <c r="X88" s="256"/>
      <c r="Y88" s="256"/>
      <c r="Z88" s="256"/>
      <c r="AA88" s="256"/>
      <c r="AB88" s="256"/>
      <c r="AC88" s="256"/>
      <c r="AD88" s="256"/>
      <c r="AE88" s="256"/>
      <c r="AF88" s="256"/>
      <c r="AG88" s="256"/>
      <c r="AH88" s="256"/>
      <c r="AI88" s="256"/>
      <c r="AJ88" s="256"/>
      <c r="AK88" s="256"/>
      <c r="AL88" s="256"/>
      <c r="AM88" s="256"/>
      <c r="AN88" s="256"/>
      <c r="AO88" s="422"/>
    </row>
    <row r="89" spans="1:41" ht="12.75" customHeight="1">
      <c r="A89" s="421"/>
      <c r="B89" s="259"/>
      <c r="C89" s="259"/>
      <c r="D89" s="259"/>
      <c r="E89" s="259"/>
      <c r="F89" s="259"/>
      <c r="G89" s="259"/>
      <c r="H89" s="256"/>
      <c r="I89" s="256"/>
      <c r="J89" s="256"/>
      <c r="K89" s="256"/>
      <c r="L89" s="256"/>
      <c r="M89" s="256"/>
      <c r="N89" s="256"/>
      <c r="O89" s="256"/>
      <c r="P89" s="256"/>
      <c r="Q89" s="256"/>
      <c r="R89" s="256"/>
      <c r="S89" s="256"/>
      <c r="T89" s="256"/>
      <c r="U89" s="256"/>
      <c r="V89" s="256"/>
      <c r="W89" s="256"/>
      <c r="X89" s="256"/>
      <c r="Y89" s="256"/>
      <c r="Z89" s="256"/>
      <c r="AA89" s="256"/>
      <c r="AB89" s="256"/>
      <c r="AC89" s="256"/>
      <c r="AD89" s="256"/>
      <c r="AE89" s="256"/>
      <c r="AF89" s="256"/>
      <c r="AG89" s="256"/>
      <c r="AH89" s="256"/>
      <c r="AI89" s="256"/>
      <c r="AJ89" s="256"/>
      <c r="AK89" s="256"/>
      <c r="AL89" s="256"/>
      <c r="AM89" s="256"/>
      <c r="AN89" s="256"/>
      <c r="AO89" s="422"/>
    </row>
    <row r="90" spans="1:41" ht="12.75" customHeight="1">
      <c r="A90" s="421"/>
      <c r="B90" s="259"/>
      <c r="C90" s="259"/>
      <c r="D90" s="259"/>
      <c r="E90" s="259"/>
      <c r="F90" s="259"/>
      <c r="G90" s="259"/>
      <c r="H90" s="256"/>
      <c r="I90" s="256"/>
      <c r="J90" s="256"/>
      <c r="K90" s="256"/>
      <c r="L90" s="256"/>
      <c r="M90" s="256"/>
      <c r="N90" s="256"/>
      <c r="O90" s="256"/>
      <c r="P90" s="256"/>
      <c r="Q90" s="256"/>
      <c r="R90" s="256"/>
      <c r="S90" s="256"/>
      <c r="T90" s="256"/>
      <c r="U90" s="256"/>
      <c r="V90" s="256"/>
      <c r="W90" s="256"/>
      <c r="X90" s="256"/>
      <c r="Y90" s="256"/>
      <c r="Z90" s="256"/>
      <c r="AA90" s="256"/>
      <c r="AB90" s="256"/>
      <c r="AC90" s="256"/>
      <c r="AD90" s="256"/>
      <c r="AE90" s="256"/>
      <c r="AF90" s="256"/>
      <c r="AG90" s="256"/>
      <c r="AH90" s="256"/>
      <c r="AI90" s="256"/>
      <c r="AJ90" s="256"/>
      <c r="AK90" s="256"/>
      <c r="AL90" s="256"/>
      <c r="AM90" s="256"/>
      <c r="AN90" s="256"/>
      <c r="AO90" s="422"/>
    </row>
    <row r="91" spans="1:41" ht="12.75" customHeight="1">
      <c r="A91" s="421"/>
      <c r="B91" s="259"/>
      <c r="C91" s="259"/>
      <c r="D91" s="259"/>
      <c r="E91" s="259"/>
      <c r="F91" s="259"/>
      <c r="G91" s="259"/>
      <c r="H91" s="256"/>
      <c r="I91" s="256"/>
      <c r="J91" s="256"/>
      <c r="K91" s="256"/>
      <c r="L91" s="256"/>
      <c r="M91" s="256"/>
      <c r="N91" s="256"/>
      <c r="O91" s="256"/>
      <c r="P91" s="256"/>
      <c r="Q91" s="256"/>
      <c r="R91" s="256"/>
      <c r="S91" s="256"/>
      <c r="T91" s="256"/>
      <c r="U91" s="256"/>
      <c r="V91" s="256"/>
      <c r="W91" s="256"/>
      <c r="X91" s="256"/>
      <c r="Y91" s="256"/>
      <c r="Z91" s="256"/>
      <c r="AA91" s="256"/>
      <c r="AB91" s="256"/>
      <c r="AC91" s="256"/>
      <c r="AD91" s="256"/>
      <c r="AE91" s="256"/>
      <c r="AF91" s="256"/>
      <c r="AG91" s="256"/>
      <c r="AH91" s="256"/>
      <c r="AI91" s="256"/>
      <c r="AJ91" s="256"/>
      <c r="AK91" s="256"/>
      <c r="AL91" s="256"/>
      <c r="AM91" s="256"/>
      <c r="AN91" s="256"/>
      <c r="AO91" s="422"/>
    </row>
    <row r="92" spans="1:41" ht="12.75" customHeight="1">
      <c r="A92" s="423"/>
      <c r="B92" s="424"/>
      <c r="C92" s="424"/>
      <c r="D92" s="424"/>
      <c r="E92" s="424"/>
      <c r="F92" s="424"/>
      <c r="G92" s="424"/>
      <c r="H92" s="425"/>
      <c r="I92" s="425"/>
      <c r="J92" s="425"/>
      <c r="K92" s="425"/>
      <c r="L92" s="425"/>
      <c r="M92" s="425"/>
      <c r="N92" s="425"/>
      <c r="O92" s="425"/>
      <c r="P92" s="425"/>
      <c r="Q92" s="425"/>
      <c r="R92" s="425"/>
      <c r="S92" s="425"/>
      <c r="T92" s="425"/>
      <c r="U92" s="425"/>
      <c r="V92" s="425"/>
      <c r="W92" s="425"/>
      <c r="X92" s="425"/>
      <c r="Y92" s="425"/>
      <c r="Z92" s="425"/>
      <c r="AA92" s="425"/>
      <c r="AB92" s="425"/>
      <c r="AC92" s="425"/>
      <c r="AD92" s="425"/>
      <c r="AE92" s="425"/>
      <c r="AF92" s="425"/>
      <c r="AG92" s="425"/>
      <c r="AH92" s="425"/>
      <c r="AI92" s="425"/>
      <c r="AJ92" s="425"/>
      <c r="AK92" s="425"/>
      <c r="AL92" s="425"/>
      <c r="AM92" s="425"/>
      <c r="AN92" s="425"/>
      <c r="AO92" s="426"/>
    </row>
    <row r="93" spans="1:41" ht="30" customHeight="1">
      <c r="A93" s="466" t="s">
        <v>263</v>
      </c>
      <c r="B93" s="467"/>
      <c r="C93" s="467"/>
      <c r="D93" s="467"/>
      <c r="E93" s="467"/>
      <c r="F93" s="467"/>
      <c r="G93" s="467"/>
      <c r="H93" s="467"/>
      <c r="I93" s="467"/>
      <c r="J93" s="467"/>
      <c r="K93" s="467"/>
      <c r="L93" s="467"/>
      <c r="M93" s="467"/>
      <c r="N93" s="467"/>
      <c r="O93" s="467"/>
      <c r="P93" s="467"/>
      <c r="Q93" s="467"/>
      <c r="R93" s="467"/>
      <c r="S93" s="467"/>
      <c r="T93" s="467"/>
      <c r="U93" s="467"/>
      <c r="V93" s="467"/>
      <c r="W93" s="467"/>
      <c r="X93" s="467"/>
      <c r="Y93" s="467"/>
      <c r="Z93" s="467"/>
      <c r="AA93" s="467"/>
      <c r="AB93" s="467"/>
      <c r="AC93" s="467"/>
      <c r="AD93" s="467"/>
      <c r="AE93" s="467"/>
      <c r="AF93" s="467"/>
      <c r="AG93" s="467"/>
      <c r="AH93" s="467"/>
      <c r="AI93" s="467"/>
      <c r="AJ93" s="467"/>
      <c r="AK93" s="467"/>
      <c r="AL93" s="467"/>
      <c r="AM93" s="467"/>
      <c r="AN93" s="467"/>
      <c r="AO93" s="468"/>
    </row>
    <row r="94" spans="1:41" ht="16.5">
      <c r="A94" s="254"/>
      <c r="B94" s="255"/>
      <c r="C94" s="255"/>
      <c r="D94" s="255"/>
      <c r="E94" s="255"/>
      <c r="F94" s="255"/>
      <c r="G94" s="255"/>
      <c r="H94" s="256"/>
      <c r="I94" s="256"/>
      <c r="J94" s="256"/>
      <c r="K94" s="256"/>
      <c r="L94" s="256"/>
      <c r="M94" s="256"/>
      <c r="N94" s="256"/>
      <c r="O94" s="256"/>
      <c r="P94" s="256"/>
      <c r="Q94" s="256"/>
      <c r="R94" s="256"/>
      <c r="S94" s="256"/>
      <c r="T94" s="256"/>
      <c r="U94" s="256"/>
      <c r="V94" s="256"/>
      <c r="W94" s="256"/>
      <c r="X94" s="256"/>
      <c r="Y94" s="256"/>
      <c r="Z94" s="256"/>
      <c r="AA94" s="256"/>
      <c r="AB94" s="256"/>
      <c r="AC94" s="256"/>
      <c r="AD94" s="256"/>
      <c r="AE94" s="256"/>
      <c r="AF94" s="256"/>
      <c r="AG94" s="256"/>
      <c r="AH94" s="256"/>
      <c r="AI94" s="256"/>
      <c r="AJ94" s="256"/>
      <c r="AK94" s="256"/>
      <c r="AL94" s="256"/>
      <c r="AM94" s="256"/>
      <c r="AN94" s="256"/>
      <c r="AO94" s="257"/>
    </row>
    <row r="95" spans="1:41" ht="16.5">
      <c r="A95" s="254"/>
      <c r="B95" s="255"/>
      <c r="C95" s="255"/>
      <c r="D95" s="255"/>
      <c r="E95" s="255"/>
      <c r="F95" s="255"/>
      <c r="G95" s="255"/>
      <c r="H95" s="256"/>
      <c r="I95" s="256"/>
      <c r="J95" s="256"/>
      <c r="K95" s="256"/>
      <c r="L95" s="256"/>
      <c r="M95" s="256"/>
      <c r="N95" s="256"/>
      <c r="O95" s="256"/>
      <c r="P95" s="256"/>
      <c r="Q95" s="256"/>
      <c r="R95" s="256"/>
      <c r="S95" s="256"/>
      <c r="T95" s="256"/>
      <c r="U95" s="256"/>
      <c r="V95" s="256"/>
      <c r="W95" s="256"/>
      <c r="X95" s="256"/>
      <c r="Y95" s="256"/>
      <c r="Z95" s="256"/>
      <c r="AA95" s="256"/>
      <c r="AB95" s="256"/>
      <c r="AC95" s="256"/>
      <c r="AD95" s="256"/>
      <c r="AE95" s="256"/>
      <c r="AF95" s="256"/>
      <c r="AG95" s="256"/>
      <c r="AH95" s="256"/>
      <c r="AI95" s="256"/>
      <c r="AJ95" s="256"/>
      <c r="AK95" s="256"/>
      <c r="AL95" s="256"/>
      <c r="AM95" s="256"/>
      <c r="AN95" s="256"/>
      <c r="AO95" s="257"/>
    </row>
    <row r="96" spans="1:41" ht="16.5">
      <c r="A96" s="254"/>
      <c r="B96" s="255"/>
      <c r="C96" s="255"/>
      <c r="D96" s="255"/>
      <c r="E96" s="255"/>
      <c r="F96" s="255"/>
      <c r="G96" s="255"/>
      <c r="H96" s="256"/>
      <c r="I96" s="256"/>
      <c r="J96" s="256"/>
      <c r="K96" s="256"/>
      <c r="L96" s="256"/>
      <c r="M96" s="256"/>
      <c r="N96" s="256"/>
      <c r="O96" s="256"/>
      <c r="P96" s="256"/>
      <c r="Q96" s="256"/>
      <c r="R96" s="256"/>
      <c r="S96" s="256"/>
      <c r="T96" s="256"/>
      <c r="U96" s="256"/>
      <c r="V96" s="256"/>
      <c r="W96" s="256"/>
      <c r="X96" s="256"/>
      <c r="Y96" s="256"/>
      <c r="Z96" s="256"/>
      <c r="AA96" s="256"/>
      <c r="AB96" s="256"/>
      <c r="AC96" s="256"/>
      <c r="AD96" s="256"/>
      <c r="AE96" s="256"/>
      <c r="AF96" s="256"/>
      <c r="AG96" s="256"/>
      <c r="AH96" s="256"/>
      <c r="AI96" s="256"/>
      <c r="AJ96" s="256"/>
      <c r="AK96" s="256"/>
      <c r="AL96" s="256"/>
      <c r="AM96" s="256"/>
      <c r="AN96" s="256"/>
      <c r="AO96" s="257"/>
    </row>
    <row r="97" spans="1:41" ht="16.5">
      <c r="A97" s="254"/>
      <c r="B97" s="255"/>
      <c r="C97" s="255"/>
      <c r="D97" s="255"/>
      <c r="E97" s="255"/>
      <c r="F97" s="255"/>
      <c r="G97" s="255"/>
      <c r="H97" s="256"/>
      <c r="I97" s="256"/>
      <c r="J97" s="256"/>
      <c r="K97" s="256"/>
      <c r="L97" s="256"/>
      <c r="M97" s="256"/>
      <c r="N97" s="256"/>
      <c r="O97" s="256"/>
      <c r="P97" s="256"/>
      <c r="Q97" s="256"/>
      <c r="R97" s="256"/>
      <c r="S97" s="256"/>
      <c r="T97" s="256"/>
      <c r="U97" s="256"/>
      <c r="V97" s="256"/>
      <c r="W97" s="256"/>
      <c r="X97" s="256"/>
      <c r="Y97" s="256"/>
      <c r="Z97" s="256"/>
      <c r="AA97" s="256"/>
      <c r="AB97" s="256"/>
      <c r="AC97" s="256"/>
      <c r="AD97" s="256"/>
      <c r="AE97" s="256"/>
      <c r="AF97" s="256"/>
      <c r="AG97" s="256"/>
      <c r="AH97" s="256"/>
      <c r="AI97" s="256"/>
      <c r="AJ97" s="256"/>
      <c r="AK97" s="256"/>
      <c r="AL97" s="256"/>
      <c r="AM97" s="256"/>
      <c r="AN97" s="256"/>
      <c r="AO97" s="257"/>
    </row>
    <row r="98" spans="1:41" ht="16.5">
      <c r="A98" s="254"/>
      <c r="B98" s="255"/>
      <c r="C98" s="255"/>
      <c r="D98" s="255"/>
      <c r="E98" s="255"/>
      <c r="F98" s="255"/>
      <c r="G98" s="255"/>
      <c r="H98" s="256"/>
      <c r="I98" s="256"/>
      <c r="J98" s="256"/>
      <c r="K98" s="256"/>
      <c r="L98" s="256"/>
      <c r="M98" s="256"/>
      <c r="N98" s="256"/>
      <c r="O98" s="256"/>
      <c r="P98" s="256"/>
      <c r="Q98" s="256"/>
      <c r="R98" s="256"/>
      <c r="S98" s="256"/>
      <c r="T98" s="256"/>
      <c r="U98" s="256"/>
      <c r="V98" s="256"/>
      <c r="W98" s="256"/>
      <c r="X98" s="256"/>
      <c r="Y98" s="256"/>
      <c r="Z98" s="256"/>
      <c r="AA98" s="256"/>
      <c r="AB98" s="256"/>
      <c r="AC98" s="256"/>
      <c r="AD98" s="256"/>
      <c r="AE98" s="256"/>
      <c r="AF98" s="256"/>
      <c r="AG98" s="256"/>
      <c r="AH98" s="256"/>
      <c r="AI98" s="256"/>
      <c r="AJ98" s="256"/>
      <c r="AK98" s="256"/>
      <c r="AL98" s="256"/>
      <c r="AM98" s="256"/>
      <c r="AN98" s="256"/>
      <c r="AO98" s="257"/>
    </row>
    <row r="99" spans="1:41" ht="16.5">
      <c r="A99" s="254"/>
      <c r="B99" s="255"/>
      <c r="C99" s="255"/>
      <c r="D99" s="255"/>
      <c r="E99" s="255"/>
      <c r="F99" s="255"/>
      <c r="G99" s="255"/>
      <c r="H99" s="256"/>
      <c r="I99" s="256"/>
      <c r="J99" s="256"/>
      <c r="K99" s="256"/>
      <c r="L99" s="256"/>
      <c r="M99" s="256"/>
      <c r="N99" s="256"/>
      <c r="O99" s="256"/>
      <c r="P99" s="256"/>
      <c r="Q99" s="256"/>
      <c r="R99" s="256"/>
      <c r="S99" s="256"/>
      <c r="T99" s="256"/>
      <c r="U99" s="256"/>
      <c r="V99" s="256"/>
      <c r="W99" s="256"/>
      <c r="X99" s="256"/>
      <c r="Y99" s="256"/>
      <c r="Z99" s="256"/>
      <c r="AA99" s="256"/>
      <c r="AB99" s="256"/>
      <c r="AC99" s="256"/>
      <c r="AD99" s="256"/>
      <c r="AE99" s="256"/>
      <c r="AF99" s="256"/>
      <c r="AG99" s="256"/>
      <c r="AH99" s="256"/>
      <c r="AI99" s="256"/>
      <c r="AJ99" s="256"/>
      <c r="AK99" s="256"/>
      <c r="AL99" s="256"/>
      <c r="AM99" s="256"/>
      <c r="AN99" s="256"/>
      <c r="AO99" s="257"/>
    </row>
    <row r="100" spans="1:41" ht="16.5">
      <c r="A100" s="254"/>
      <c r="B100" s="255"/>
      <c r="C100" s="255"/>
      <c r="D100" s="255"/>
      <c r="E100" s="255"/>
      <c r="F100" s="255"/>
      <c r="G100" s="255"/>
      <c r="H100" s="256"/>
      <c r="I100" s="256"/>
      <c r="J100" s="256"/>
      <c r="K100" s="256"/>
      <c r="L100" s="256"/>
      <c r="M100" s="256"/>
      <c r="N100" s="256"/>
      <c r="O100" s="256"/>
      <c r="P100" s="256"/>
      <c r="Q100" s="256"/>
      <c r="R100" s="256"/>
      <c r="S100" s="256"/>
      <c r="T100" s="256"/>
      <c r="U100" s="256"/>
      <c r="V100" s="256"/>
      <c r="W100" s="256"/>
      <c r="X100" s="256"/>
      <c r="Y100" s="256"/>
      <c r="Z100" s="256"/>
      <c r="AA100" s="256"/>
      <c r="AB100" s="256"/>
      <c r="AC100" s="256"/>
      <c r="AD100" s="256"/>
      <c r="AE100" s="256"/>
      <c r="AF100" s="256"/>
      <c r="AG100" s="256"/>
      <c r="AH100" s="256"/>
      <c r="AI100" s="256"/>
      <c r="AJ100" s="256"/>
      <c r="AK100" s="256"/>
      <c r="AL100" s="256"/>
      <c r="AM100" s="256"/>
      <c r="AN100" s="256"/>
      <c r="AO100" s="257"/>
    </row>
    <row r="101" spans="1:41" ht="16.5">
      <c r="A101" s="254"/>
      <c r="B101" s="255"/>
      <c r="C101" s="255"/>
      <c r="D101" s="255"/>
      <c r="E101" s="255"/>
      <c r="F101" s="255"/>
      <c r="G101" s="255"/>
      <c r="H101" s="256"/>
      <c r="I101" s="256"/>
      <c r="J101" s="256"/>
      <c r="K101" s="256"/>
      <c r="L101" s="256"/>
      <c r="M101" s="256"/>
      <c r="N101" s="256"/>
      <c r="O101" s="256"/>
      <c r="P101" s="256"/>
      <c r="Q101" s="256"/>
      <c r="R101" s="256"/>
      <c r="S101" s="256"/>
      <c r="T101" s="256"/>
      <c r="U101" s="256"/>
      <c r="V101" s="256"/>
      <c r="W101" s="256"/>
      <c r="X101" s="256"/>
      <c r="Y101" s="256"/>
      <c r="Z101" s="256"/>
      <c r="AA101" s="256"/>
      <c r="AB101" s="256"/>
      <c r="AC101" s="256"/>
      <c r="AD101" s="256"/>
      <c r="AE101" s="256"/>
      <c r="AF101" s="256"/>
      <c r="AG101" s="256"/>
      <c r="AH101" s="256"/>
      <c r="AI101" s="256"/>
      <c r="AJ101" s="256"/>
      <c r="AK101" s="256"/>
      <c r="AL101" s="256"/>
      <c r="AM101" s="256"/>
      <c r="AN101" s="256"/>
      <c r="AO101" s="257"/>
    </row>
    <row r="102" spans="1:41" ht="16.5">
      <c r="A102" s="254"/>
      <c r="B102" s="255"/>
      <c r="C102" s="255"/>
      <c r="D102" s="255"/>
      <c r="E102" s="255"/>
      <c r="F102" s="255"/>
      <c r="G102" s="255"/>
      <c r="H102" s="256"/>
      <c r="I102" s="256"/>
      <c r="J102" s="256"/>
      <c r="K102" s="256"/>
      <c r="L102" s="256"/>
      <c r="M102" s="256"/>
      <c r="N102" s="256"/>
      <c r="O102" s="256"/>
      <c r="P102" s="256"/>
      <c r="Q102" s="256"/>
      <c r="R102" s="256"/>
      <c r="S102" s="256"/>
      <c r="T102" s="256"/>
      <c r="U102" s="256"/>
      <c r="V102" s="256"/>
      <c r="W102" s="256"/>
      <c r="X102" s="256"/>
      <c r="Y102" s="256"/>
      <c r="Z102" s="256"/>
      <c r="AA102" s="256"/>
      <c r="AB102" s="256"/>
      <c r="AC102" s="256"/>
      <c r="AD102" s="256"/>
      <c r="AE102" s="256"/>
      <c r="AF102" s="256"/>
      <c r="AG102" s="256"/>
      <c r="AH102" s="256"/>
      <c r="AI102" s="256"/>
      <c r="AJ102" s="256"/>
      <c r="AK102" s="256"/>
      <c r="AL102" s="256"/>
      <c r="AM102" s="256"/>
      <c r="AN102" s="256"/>
      <c r="AO102" s="257"/>
    </row>
    <row r="103" spans="1:41" ht="16.5">
      <c r="A103" s="254"/>
      <c r="B103" s="255"/>
      <c r="C103" s="255"/>
      <c r="D103" s="255"/>
      <c r="E103" s="255"/>
      <c r="F103" s="255"/>
      <c r="G103" s="255"/>
      <c r="H103" s="256"/>
      <c r="I103" s="256"/>
      <c r="J103" s="256"/>
      <c r="K103" s="256"/>
      <c r="L103" s="256"/>
      <c r="M103" s="256"/>
      <c r="N103" s="256"/>
      <c r="O103" s="256"/>
      <c r="P103" s="256"/>
      <c r="Q103" s="256"/>
      <c r="R103" s="256"/>
      <c r="S103" s="256"/>
      <c r="T103" s="256"/>
      <c r="U103" s="256"/>
      <c r="V103" s="256"/>
      <c r="W103" s="256"/>
      <c r="X103" s="256"/>
      <c r="Y103" s="256"/>
      <c r="Z103" s="256"/>
      <c r="AA103" s="256"/>
      <c r="AB103" s="256"/>
      <c r="AC103" s="256"/>
      <c r="AD103" s="256"/>
      <c r="AE103" s="256"/>
      <c r="AF103" s="256"/>
      <c r="AG103" s="256"/>
      <c r="AH103" s="256"/>
      <c r="AI103" s="256"/>
      <c r="AJ103" s="256"/>
      <c r="AK103" s="256"/>
      <c r="AL103" s="256"/>
      <c r="AM103" s="256"/>
      <c r="AN103" s="256"/>
      <c r="AO103" s="257"/>
    </row>
    <row r="104" spans="1:41" ht="12.75" customHeight="1">
      <c r="A104" s="258"/>
      <c r="B104" s="259"/>
      <c r="C104" s="259"/>
      <c r="D104" s="259"/>
      <c r="E104" s="259"/>
      <c r="F104" s="259"/>
      <c r="G104" s="259"/>
      <c r="H104" s="256"/>
      <c r="I104" s="256"/>
      <c r="J104" s="256"/>
      <c r="K104" s="256"/>
      <c r="L104" s="256"/>
      <c r="M104" s="256"/>
      <c r="N104" s="256"/>
      <c r="O104" s="256"/>
      <c r="P104" s="256"/>
      <c r="Q104" s="256"/>
      <c r="R104" s="256"/>
      <c r="S104" s="256"/>
      <c r="T104" s="256"/>
      <c r="U104" s="256"/>
      <c r="V104" s="256"/>
      <c r="W104" s="256"/>
      <c r="X104" s="256"/>
      <c r="Y104" s="256"/>
      <c r="Z104" s="256"/>
      <c r="AA104" s="256"/>
      <c r="AB104" s="256"/>
      <c r="AC104" s="256"/>
      <c r="AD104" s="256"/>
      <c r="AE104" s="256"/>
      <c r="AF104" s="256"/>
      <c r="AG104" s="256"/>
      <c r="AH104" s="256"/>
      <c r="AI104" s="256"/>
      <c r="AJ104" s="256"/>
      <c r="AK104" s="256"/>
      <c r="AL104" s="256"/>
      <c r="AM104" s="256"/>
      <c r="AN104" s="256"/>
      <c r="AO104" s="260"/>
    </row>
    <row r="105" spans="1:41" ht="12.75" customHeight="1">
      <c r="A105" s="258"/>
      <c r="B105" s="259"/>
      <c r="C105" s="259"/>
      <c r="D105" s="259"/>
      <c r="E105" s="259"/>
      <c r="F105" s="259"/>
      <c r="G105" s="259"/>
      <c r="H105" s="256"/>
      <c r="I105" s="256"/>
      <c r="J105" s="256"/>
      <c r="K105" s="256"/>
      <c r="L105" s="256"/>
      <c r="M105" s="256"/>
      <c r="N105" s="256"/>
      <c r="O105" s="256"/>
      <c r="P105" s="256"/>
      <c r="Q105" s="256"/>
      <c r="R105" s="256"/>
      <c r="S105" s="256"/>
      <c r="T105" s="256"/>
      <c r="U105" s="256"/>
      <c r="V105" s="256"/>
      <c r="W105" s="256"/>
      <c r="X105" s="256"/>
      <c r="Y105" s="256"/>
      <c r="Z105" s="256"/>
      <c r="AA105" s="256"/>
      <c r="AB105" s="256"/>
      <c r="AC105" s="256"/>
      <c r="AD105" s="256"/>
      <c r="AE105" s="256"/>
      <c r="AF105" s="256"/>
      <c r="AG105" s="256"/>
      <c r="AH105" s="256"/>
      <c r="AI105" s="256"/>
      <c r="AJ105" s="256"/>
      <c r="AK105" s="256"/>
      <c r="AL105" s="256"/>
      <c r="AM105" s="256"/>
      <c r="AN105" s="256"/>
      <c r="AO105" s="260"/>
    </row>
    <row r="106" spans="1:41" ht="12.75" customHeight="1">
      <c r="A106" s="258"/>
      <c r="B106" s="259"/>
      <c r="C106" s="259"/>
      <c r="D106" s="259"/>
      <c r="E106" s="259"/>
      <c r="F106" s="259"/>
      <c r="G106" s="259"/>
      <c r="H106" s="256"/>
      <c r="I106" s="256"/>
      <c r="J106" s="256"/>
      <c r="K106" s="256"/>
      <c r="L106" s="256"/>
      <c r="M106" s="256"/>
      <c r="N106" s="256"/>
      <c r="O106" s="256"/>
      <c r="P106" s="256"/>
      <c r="Q106" s="256"/>
      <c r="R106" s="256"/>
      <c r="S106" s="256"/>
      <c r="T106" s="256"/>
      <c r="U106" s="256"/>
      <c r="V106" s="256"/>
      <c r="W106" s="256"/>
      <c r="X106" s="256"/>
      <c r="Y106" s="256"/>
      <c r="Z106" s="256"/>
      <c r="AA106" s="256"/>
      <c r="AB106" s="256"/>
      <c r="AC106" s="256"/>
      <c r="AD106" s="256"/>
      <c r="AE106" s="256"/>
      <c r="AF106" s="256"/>
      <c r="AG106" s="256"/>
      <c r="AH106" s="256"/>
      <c r="AI106" s="256"/>
      <c r="AJ106" s="256"/>
      <c r="AK106" s="256"/>
      <c r="AL106" s="256"/>
      <c r="AM106" s="256"/>
      <c r="AN106" s="256"/>
      <c r="AO106" s="260"/>
    </row>
    <row r="107" spans="1:41" ht="12.75" customHeight="1">
      <c r="A107" s="258"/>
      <c r="B107" s="259"/>
      <c r="C107" s="259"/>
      <c r="D107" s="259"/>
      <c r="E107" s="259"/>
      <c r="F107" s="259"/>
      <c r="G107" s="259"/>
      <c r="H107" s="256"/>
      <c r="I107" s="256"/>
      <c r="J107" s="256"/>
      <c r="K107" s="256"/>
      <c r="L107" s="256"/>
      <c r="M107" s="256"/>
      <c r="N107" s="256"/>
      <c r="O107" s="256"/>
      <c r="P107" s="256"/>
      <c r="Q107" s="256"/>
      <c r="R107" s="256"/>
      <c r="S107" s="256"/>
      <c r="T107" s="256"/>
      <c r="U107" s="256"/>
      <c r="V107" s="256"/>
      <c r="W107" s="256"/>
      <c r="X107" s="256"/>
      <c r="Y107" s="256"/>
      <c r="Z107" s="256"/>
      <c r="AA107" s="256"/>
      <c r="AB107" s="256"/>
      <c r="AC107" s="256"/>
      <c r="AD107" s="256"/>
      <c r="AE107" s="256"/>
      <c r="AF107" s="256"/>
      <c r="AG107" s="256"/>
      <c r="AH107" s="256"/>
      <c r="AI107" s="256"/>
      <c r="AJ107" s="256"/>
      <c r="AK107" s="256"/>
      <c r="AL107" s="256"/>
      <c r="AM107" s="256"/>
      <c r="AN107" s="256"/>
      <c r="AO107" s="260"/>
    </row>
    <row r="108" spans="1:41" ht="12.75" customHeight="1">
      <c r="A108" s="258"/>
      <c r="B108" s="259"/>
      <c r="C108" s="259"/>
      <c r="D108" s="259"/>
      <c r="E108" s="259"/>
      <c r="F108" s="259"/>
      <c r="G108" s="259"/>
      <c r="H108" s="256"/>
      <c r="I108" s="256"/>
      <c r="J108" s="256"/>
      <c r="K108" s="256"/>
      <c r="L108" s="256"/>
      <c r="M108" s="256"/>
      <c r="N108" s="256"/>
      <c r="O108" s="256"/>
      <c r="P108" s="256"/>
      <c r="Q108" s="256"/>
      <c r="R108" s="256"/>
      <c r="S108" s="256"/>
      <c r="T108" s="256"/>
      <c r="U108" s="256"/>
      <c r="V108" s="256"/>
      <c r="W108" s="256"/>
      <c r="X108" s="256"/>
      <c r="Y108" s="256"/>
      <c r="Z108" s="256"/>
      <c r="AA108" s="256"/>
      <c r="AB108" s="256"/>
      <c r="AC108" s="256"/>
      <c r="AD108" s="256"/>
      <c r="AE108" s="256"/>
      <c r="AF108" s="256"/>
      <c r="AG108" s="256"/>
      <c r="AH108" s="256"/>
      <c r="AI108" s="256"/>
      <c r="AJ108" s="256"/>
      <c r="AK108" s="256"/>
      <c r="AL108" s="256"/>
      <c r="AM108" s="256"/>
      <c r="AN108" s="256"/>
      <c r="AO108" s="260"/>
    </row>
    <row r="109" spans="1:41" ht="12.75" customHeight="1">
      <c r="A109" s="258"/>
      <c r="B109" s="259"/>
      <c r="C109" s="259"/>
      <c r="D109" s="259"/>
      <c r="E109" s="259"/>
      <c r="F109" s="259"/>
      <c r="G109" s="259"/>
      <c r="H109" s="256"/>
      <c r="I109" s="256"/>
      <c r="J109" s="256"/>
      <c r="K109" s="256"/>
      <c r="L109" s="256"/>
      <c r="M109" s="256"/>
      <c r="N109" s="256"/>
      <c r="O109" s="256"/>
      <c r="P109" s="256"/>
      <c r="Q109" s="256"/>
      <c r="R109" s="256"/>
      <c r="S109" s="256"/>
      <c r="T109" s="256"/>
      <c r="U109" s="256"/>
      <c r="V109" s="256"/>
      <c r="W109" s="256"/>
      <c r="X109" s="256"/>
      <c r="Y109" s="256"/>
      <c r="Z109" s="256"/>
      <c r="AA109" s="256"/>
      <c r="AB109" s="256"/>
      <c r="AC109" s="256"/>
      <c r="AD109" s="256"/>
      <c r="AE109" s="256"/>
      <c r="AF109" s="256"/>
      <c r="AG109" s="256"/>
      <c r="AH109" s="256"/>
      <c r="AI109" s="256"/>
      <c r="AJ109" s="256"/>
      <c r="AK109" s="256"/>
      <c r="AL109" s="256"/>
      <c r="AM109" s="256"/>
      <c r="AN109" s="256"/>
      <c r="AO109" s="260"/>
    </row>
    <row r="110" spans="1:41" ht="12.75" customHeight="1">
      <c r="A110" s="258"/>
      <c r="B110" s="259"/>
      <c r="C110" s="259"/>
      <c r="D110" s="259"/>
      <c r="E110" s="259"/>
      <c r="F110" s="259"/>
      <c r="G110" s="259"/>
      <c r="H110" s="256"/>
      <c r="I110" s="256"/>
      <c r="J110" s="256"/>
      <c r="K110" s="256"/>
      <c r="L110" s="256"/>
      <c r="M110" s="256"/>
      <c r="N110" s="256"/>
      <c r="O110" s="256"/>
      <c r="P110" s="256"/>
      <c r="Q110" s="256"/>
      <c r="R110" s="256"/>
      <c r="S110" s="256"/>
      <c r="T110" s="256"/>
      <c r="U110" s="256"/>
      <c r="V110" s="256"/>
      <c r="W110" s="256"/>
      <c r="X110" s="256"/>
      <c r="Y110" s="256"/>
      <c r="Z110" s="256"/>
      <c r="AA110" s="256"/>
      <c r="AB110" s="256"/>
      <c r="AC110" s="256"/>
      <c r="AD110" s="256"/>
      <c r="AE110" s="256"/>
      <c r="AF110" s="256"/>
      <c r="AG110" s="256"/>
      <c r="AH110" s="256"/>
      <c r="AI110" s="256"/>
      <c r="AJ110" s="256"/>
      <c r="AK110" s="256"/>
      <c r="AL110" s="256"/>
      <c r="AM110" s="256"/>
      <c r="AN110" s="256"/>
      <c r="AO110" s="260"/>
    </row>
    <row r="111" spans="1:41" ht="12.75" customHeight="1">
      <c r="A111" s="258"/>
      <c r="B111" s="259"/>
      <c r="C111" s="259"/>
      <c r="D111" s="259"/>
      <c r="E111" s="259"/>
      <c r="F111" s="259"/>
      <c r="G111" s="259"/>
      <c r="H111" s="256"/>
      <c r="I111" s="256"/>
      <c r="J111" s="256"/>
      <c r="K111" s="256"/>
      <c r="L111" s="256"/>
      <c r="M111" s="256"/>
      <c r="N111" s="256"/>
      <c r="O111" s="256"/>
      <c r="P111" s="256"/>
      <c r="Q111" s="256"/>
      <c r="R111" s="256"/>
      <c r="S111" s="256"/>
      <c r="T111" s="256"/>
      <c r="U111" s="256"/>
      <c r="V111" s="256"/>
      <c r="W111" s="256"/>
      <c r="X111" s="256"/>
      <c r="Y111" s="256"/>
      <c r="Z111" s="256"/>
      <c r="AA111" s="256"/>
      <c r="AB111" s="256"/>
      <c r="AC111" s="256"/>
      <c r="AD111" s="256"/>
      <c r="AE111" s="256"/>
      <c r="AF111" s="256"/>
      <c r="AG111" s="256"/>
      <c r="AH111" s="256"/>
      <c r="AI111" s="256"/>
      <c r="AJ111" s="256"/>
      <c r="AK111" s="256"/>
      <c r="AL111" s="256"/>
      <c r="AM111" s="256"/>
      <c r="AN111" s="256"/>
      <c r="AO111" s="260"/>
    </row>
    <row r="112" spans="1:41" ht="12.75" customHeight="1">
      <c r="A112" s="258"/>
      <c r="B112" s="259"/>
      <c r="C112" s="259"/>
      <c r="D112" s="259"/>
      <c r="E112" s="259"/>
      <c r="F112" s="259"/>
      <c r="G112" s="259"/>
      <c r="H112" s="256"/>
      <c r="I112" s="256"/>
      <c r="J112" s="256"/>
      <c r="K112" s="256"/>
      <c r="L112" s="256"/>
      <c r="M112" s="256"/>
      <c r="N112" s="256"/>
      <c r="O112" s="256"/>
      <c r="P112" s="256"/>
      <c r="Q112" s="256"/>
      <c r="R112" s="256"/>
      <c r="S112" s="256"/>
      <c r="T112" s="256"/>
      <c r="U112" s="256"/>
      <c r="V112" s="256"/>
      <c r="W112" s="256"/>
      <c r="X112" s="256"/>
      <c r="Y112" s="256"/>
      <c r="Z112" s="256"/>
      <c r="AA112" s="256"/>
      <c r="AB112" s="256"/>
      <c r="AC112" s="256"/>
      <c r="AD112" s="256"/>
      <c r="AE112" s="256"/>
      <c r="AF112" s="256"/>
      <c r="AG112" s="256"/>
      <c r="AH112" s="256"/>
      <c r="AI112" s="256"/>
      <c r="AJ112" s="256"/>
      <c r="AK112" s="256"/>
      <c r="AL112" s="256"/>
      <c r="AM112" s="256"/>
      <c r="AN112" s="256"/>
      <c r="AO112" s="260"/>
    </row>
    <row r="113" spans="1:41" ht="12.75" customHeight="1">
      <c r="A113" s="258"/>
      <c r="B113" s="259"/>
      <c r="C113" s="259"/>
      <c r="D113" s="259"/>
      <c r="E113" s="259"/>
      <c r="F113" s="259"/>
      <c r="G113" s="259"/>
      <c r="H113" s="256"/>
      <c r="I113" s="256"/>
      <c r="J113" s="256"/>
      <c r="K113" s="256"/>
      <c r="L113" s="256"/>
      <c r="M113" s="256"/>
      <c r="N113" s="256"/>
      <c r="O113" s="256"/>
      <c r="P113" s="256"/>
      <c r="Q113" s="256"/>
      <c r="R113" s="256"/>
      <c r="S113" s="256"/>
      <c r="T113" s="256"/>
      <c r="U113" s="256"/>
      <c r="V113" s="256"/>
      <c r="W113" s="256"/>
      <c r="X113" s="256"/>
      <c r="Y113" s="256"/>
      <c r="Z113" s="256"/>
      <c r="AA113" s="256"/>
      <c r="AB113" s="256"/>
      <c r="AC113" s="256"/>
      <c r="AD113" s="256"/>
      <c r="AE113" s="256"/>
      <c r="AF113" s="256"/>
      <c r="AG113" s="256"/>
      <c r="AH113" s="256"/>
      <c r="AI113" s="256"/>
      <c r="AJ113" s="256"/>
      <c r="AK113" s="256"/>
      <c r="AL113" s="256"/>
      <c r="AM113" s="256"/>
      <c r="AN113" s="256"/>
      <c r="AO113" s="260"/>
    </row>
    <row r="114" spans="1:41" ht="12.75" customHeight="1">
      <c r="A114" s="258"/>
      <c r="B114" s="259"/>
      <c r="C114" s="259"/>
      <c r="D114" s="259"/>
      <c r="E114" s="259"/>
      <c r="F114" s="259"/>
      <c r="G114" s="259"/>
      <c r="H114" s="256"/>
      <c r="I114" s="256"/>
      <c r="J114" s="256"/>
      <c r="K114" s="256"/>
      <c r="L114" s="256"/>
      <c r="M114" s="256"/>
      <c r="N114" s="256"/>
      <c r="O114" s="256"/>
      <c r="P114" s="256"/>
      <c r="Q114" s="256"/>
      <c r="R114" s="256"/>
      <c r="S114" s="256"/>
      <c r="T114" s="256"/>
      <c r="U114" s="256"/>
      <c r="V114" s="256"/>
      <c r="W114" s="256"/>
      <c r="X114" s="256"/>
      <c r="Y114" s="256"/>
      <c r="Z114" s="256"/>
      <c r="AA114" s="256"/>
      <c r="AB114" s="256"/>
      <c r="AC114" s="256"/>
      <c r="AD114" s="256"/>
      <c r="AE114" s="256"/>
      <c r="AF114" s="256"/>
      <c r="AG114" s="256"/>
      <c r="AH114" s="256"/>
      <c r="AI114" s="256"/>
      <c r="AJ114" s="256"/>
      <c r="AK114" s="256"/>
      <c r="AL114" s="256"/>
      <c r="AM114" s="256"/>
      <c r="AN114" s="256"/>
      <c r="AO114" s="260"/>
    </row>
    <row r="115" spans="1:41" ht="12.75" customHeight="1" thickBot="1">
      <c r="A115" s="262"/>
      <c r="B115" s="263"/>
      <c r="C115" s="263"/>
      <c r="D115" s="263"/>
      <c r="E115" s="263"/>
      <c r="F115" s="263"/>
      <c r="G115" s="263"/>
      <c r="H115" s="261"/>
      <c r="I115" s="261"/>
      <c r="J115" s="261"/>
      <c r="K115" s="261"/>
      <c r="L115" s="261"/>
      <c r="M115" s="261"/>
      <c r="N115" s="261"/>
      <c r="O115" s="261"/>
      <c r="P115" s="261"/>
      <c r="Q115" s="261"/>
      <c r="R115" s="261"/>
      <c r="S115" s="261"/>
      <c r="T115" s="261"/>
      <c r="U115" s="261"/>
      <c r="V115" s="261"/>
      <c r="W115" s="261"/>
      <c r="X115" s="261"/>
      <c r="Y115" s="261"/>
      <c r="Z115" s="261"/>
      <c r="AA115" s="261"/>
      <c r="AB115" s="261"/>
      <c r="AC115" s="261"/>
      <c r="AD115" s="261"/>
      <c r="AE115" s="261"/>
      <c r="AF115" s="261"/>
      <c r="AG115" s="261"/>
      <c r="AH115" s="261"/>
      <c r="AI115" s="261"/>
      <c r="AJ115" s="261"/>
      <c r="AK115" s="261"/>
      <c r="AL115" s="261"/>
      <c r="AM115" s="261"/>
      <c r="AN115" s="261"/>
      <c r="AO115" s="264"/>
    </row>
  </sheetData>
  <mergeCells count="6">
    <mergeCell ref="A93:AO93"/>
    <mergeCell ref="A24:AO24"/>
    <mergeCell ref="A1:AO1"/>
    <mergeCell ref="A2:AO2"/>
    <mergeCell ref="A47:AO47"/>
    <mergeCell ref="A70:AO70"/>
  </mergeCells>
  <phoneticPr fontId="2" type="noConversion"/>
  <printOptions horizontalCentered="1"/>
  <pageMargins left="0.39370078740157483" right="0.39370078740157483" top="0.78740157480314965" bottom="0.39370078740157483" header="0.19685039370078741" footer="0.19685039370078741"/>
  <pageSetup paperSize="9" scale="95" orientation="portrait" r:id="rId1"/>
  <rowBreaks count="2" manualBreakCount="2">
    <brk id="46" max="40" man="1"/>
    <brk id="92" max="40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Q42"/>
  <sheetViews>
    <sheetView view="pageBreakPreview" zoomScaleSheetLayoutView="100" workbookViewId="0">
      <selection activeCell="D18" sqref="D18"/>
    </sheetView>
  </sheetViews>
  <sheetFormatPr defaultColWidth="3.83203125" defaultRowHeight="20.100000000000001" customHeight="1"/>
  <cols>
    <col min="1" max="6" width="3.83203125" style="265"/>
    <col min="7" max="8" width="3.83203125" style="303"/>
    <col min="9" max="9" width="3.83203125" style="265"/>
    <col min="10" max="10" width="3.83203125" style="303"/>
    <col min="11" max="16384" width="3.83203125" style="265"/>
  </cols>
  <sheetData>
    <row r="1" spans="1:43" ht="21.95" customHeight="1">
      <c r="A1" s="504" t="s">
        <v>122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/>
      <c r="AB1" s="504"/>
      <c r="AC1" s="504"/>
    </row>
    <row r="2" spans="1:43" ht="21.9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</row>
    <row r="3" spans="1:43" s="267" customFormat="1" ht="24.95" customHeight="1">
      <c r="A3" s="266"/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6"/>
      <c r="P3" s="266"/>
      <c r="Q3" s="266"/>
      <c r="R3" s="266"/>
      <c r="S3" s="266"/>
      <c r="T3" s="266"/>
      <c r="U3" s="266"/>
      <c r="V3" s="266"/>
      <c r="W3" s="266"/>
      <c r="X3" s="266"/>
      <c r="Y3" s="266"/>
      <c r="Z3" s="266"/>
      <c r="AA3" s="266"/>
      <c r="AB3" s="266"/>
      <c r="AC3" s="266"/>
    </row>
    <row r="4" spans="1:43" s="273" customFormat="1" ht="24.95" customHeight="1">
      <c r="A4" s="268"/>
      <c r="B4" s="269" t="s">
        <v>123</v>
      </c>
      <c r="C4" s="510" t="s">
        <v>124</v>
      </c>
      <c r="D4" s="510"/>
      <c r="E4" s="510"/>
      <c r="F4" s="510"/>
      <c r="G4" s="270" t="s">
        <v>132</v>
      </c>
      <c r="H4" s="271" t="str">
        <f>갑지.표지!C34</f>
        <v>동북로(효목고가네거리~효목네거리) 등 5개소 노면표시 도색공사</v>
      </c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1"/>
      <c r="Y4" s="271"/>
      <c r="Z4" s="271"/>
      <c r="AA4" s="271"/>
      <c r="AB4" s="271"/>
      <c r="AC4" s="271"/>
      <c r="AD4" s="272"/>
      <c r="AE4" s="272"/>
    </row>
    <row r="5" spans="1:43" s="273" customFormat="1" ht="15" customHeight="1">
      <c r="A5" s="268"/>
      <c r="B5" s="269"/>
      <c r="C5" s="274"/>
      <c r="D5" s="274"/>
      <c r="E5" s="274"/>
      <c r="F5" s="274"/>
      <c r="G5" s="270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1"/>
      <c r="Y5" s="271"/>
      <c r="Z5" s="271"/>
      <c r="AA5" s="271"/>
      <c r="AB5" s="271"/>
      <c r="AC5" s="271"/>
      <c r="AD5" s="272"/>
      <c r="AE5" s="272"/>
    </row>
    <row r="6" spans="1:43" s="273" customFormat="1" ht="24.95" customHeight="1">
      <c r="A6" s="268"/>
      <c r="B6" s="269" t="s">
        <v>125</v>
      </c>
      <c r="C6" s="510" t="s">
        <v>126</v>
      </c>
      <c r="D6" s="510"/>
      <c r="E6" s="510"/>
      <c r="F6" s="510"/>
      <c r="G6" s="270" t="s">
        <v>132</v>
      </c>
      <c r="H6" s="271" t="s">
        <v>265</v>
      </c>
      <c r="I6" s="271"/>
      <c r="J6" s="271"/>
      <c r="K6" s="271"/>
      <c r="L6" s="271"/>
      <c r="M6" s="271"/>
      <c r="N6" s="271"/>
      <c r="O6" s="271"/>
      <c r="P6" s="271"/>
      <c r="Q6" s="271"/>
      <c r="R6" s="271"/>
      <c r="S6" s="271"/>
      <c r="T6" s="271"/>
      <c r="U6" s="271"/>
      <c r="V6" s="271"/>
      <c r="W6" s="271"/>
      <c r="X6" s="271"/>
      <c r="Y6" s="271"/>
      <c r="Z6" s="271"/>
      <c r="AA6" s="271"/>
      <c r="AB6" s="271"/>
      <c r="AC6" s="271"/>
      <c r="AD6" s="272"/>
      <c r="AE6" s="272"/>
    </row>
    <row r="7" spans="1:43" s="273" customFormat="1" ht="24.95" customHeight="1">
      <c r="A7" s="268"/>
      <c r="B7" s="269"/>
      <c r="C7" s="403"/>
      <c r="D7" s="403"/>
      <c r="E7" s="403"/>
      <c r="F7" s="403"/>
      <c r="G7" s="270"/>
      <c r="H7" s="271" t="s">
        <v>261</v>
      </c>
      <c r="I7" s="271"/>
      <c r="J7" s="271"/>
      <c r="K7" s="271"/>
      <c r="L7" s="271"/>
      <c r="M7" s="271"/>
      <c r="N7" s="271"/>
      <c r="O7" s="271"/>
      <c r="P7" s="271"/>
      <c r="Q7" s="271"/>
      <c r="R7" s="271"/>
      <c r="S7" s="271"/>
      <c r="T7" s="271"/>
      <c r="U7" s="271"/>
      <c r="V7" s="271"/>
      <c r="W7" s="271"/>
      <c r="X7" s="271"/>
      <c r="Y7" s="271"/>
      <c r="Z7" s="271"/>
      <c r="AA7" s="271"/>
      <c r="AB7" s="271"/>
      <c r="AC7" s="271"/>
      <c r="AD7" s="272"/>
      <c r="AE7" s="272"/>
    </row>
    <row r="8" spans="1:43" s="273" customFormat="1" ht="24.95" customHeight="1">
      <c r="A8" s="268"/>
      <c r="B8" s="269"/>
      <c r="C8" s="404"/>
      <c r="D8" s="404"/>
      <c r="E8" s="404"/>
      <c r="F8" s="404"/>
      <c r="G8" s="270"/>
      <c r="H8" s="273" t="s">
        <v>266</v>
      </c>
      <c r="I8" s="271"/>
      <c r="J8" s="271"/>
      <c r="K8" s="271"/>
      <c r="L8" s="271"/>
      <c r="M8" s="271"/>
      <c r="N8" s="271"/>
      <c r="O8" s="271"/>
      <c r="P8" s="271"/>
      <c r="Q8" s="271"/>
      <c r="R8" s="271"/>
      <c r="S8" s="271"/>
      <c r="T8" s="271"/>
      <c r="U8" s="271"/>
      <c r="V8" s="271"/>
      <c r="W8" s="271"/>
      <c r="X8" s="271"/>
      <c r="Y8" s="271"/>
      <c r="Z8" s="271"/>
      <c r="AA8" s="271"/>
      <c r="AB8" s="271"/>
      <c r="AC8" s="271"/>
      <c r="AD8" s="272"/>
      <c r="AE8" s="272"/>
    </row>
    <row r="9" spans="1:43" s="273" customFormat="1" ht="24.95" customHeight="1">
      <c r="A9" s="268"/>
      <c r="B9" s="269"/>
      <c r="C9" s="404"/>
      <c r="D9" s="404"/>
      <c r="E9" s="404"/>
      <c r="F9" s="404"/>
      <c r="G9" s="270"/>
      <c r="H9" s="273" t="s">
        <v>267</v>
      </c>
      <c r="I9" s="271"/>
      <c r="J9" s="271"/>
      <c r="K9" s="271"/>
      <c r="L9" s="271"/>
      <c r="M9" s="271"/>
      <c r="N9" s="271"/>
      <c r="O9" s="271"/>
      <c r="P9" s="271"/>
      <c r="Q9" s="271"/>
      <c r="R9" s="271"/>
      <c r="S9" s="271"/>
      <c r="T9" s="271"/>
      <c r="U9" s="271"/>
      <c r="V9" s="271"/>
      <c r="W9" s="271"/>
      <c r="X9" s="271"/>
      <c r="Y9" s="271"/>
      <c r="Z9" s="271"/>
      <c r="AA9" s="271"/>
      <c r="AB9" s="271"/>
      <c r="AC9" s="271"/>
      <c r="AD9" s="272"/>
      <c r="AE9" s="272"/>
    </row>
    <row r="10" spans="1:43" s="273" customFormat="1" ht="24.95" customHeight="1">
      <c r="A10" s="268"/>
      <c r="B10" s="269"/>
      <c r="C10" s="404"/>
      <c r="D10" s="404"/>
      <c r="E10" s="404"/>
      <c r="F10" s="404"/>
      <c r="G10" s="270"/>
      <c r="H10" s="273" t="s">
        <v>268</v>
      </c>
      <c r="I10" s="271"/>
      <c r="J10" s="271"/>
      <c r="K10" s="271"/>
      <c r="L10" s="271"/>
      <c r="M10" s="271"/>
      <c r="N10" s="271"/>
      <c r="O10" s="271"/>
      <c r="P10" s="271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2"/>
      <c r="AE10" s="272"/>
    </row>
    <row r="11" spans="1:43" s="267" customFormat="1" ht="20.100000000000001" customHeight="1">
      <c r="A11" s="275"/>
      <c r="B11" s="275"/>
      <c r="C11" s="388"/>
      <c r="D11" s="390"/>
      <c r="E11" s="390"/>
      <c r="F11" s="390"/>
      <c r="G11" s="390"/>
      <c r="H11" s="390"/>
      <c r="I11" s="390"/>
      <c r="J11" s="390"/>
      <c r="K11" s="390"/>
      <c r="L11" s="390"/>
      <c r="M11" s="390"/>
      <c r="N11" s="390"/>
      <c r="O11" s="390"/>
      <c r="P11" s="390"/>
      <c r="Q11" s="390"/>
      <c r="R11" s="390"/>
      <c r="S11" s="390"/>
      <c r="T11" s="390"/>
      <c r="U11" s="390"/>
      <c r="V11" s="390"/>
      <c r="W11" s="390"/>
      <c r="X11" s="390"/>
      <c r="Y11" s="390"/>
      <c r="Z11" s="390"/>
      <c r="AA11" s="390"/>
      <c r="AB11" s="166"/>
      <c r="AC11" s="166"/>
      <c r="AD11" s="166"/>
      <c r="AE11" s="166"/>
      <c r="AF11" s="166"/>
      <c r="AG11" s="387"/>
      <c r="AH11" s="166"/>
      <c r="AI11" s="387"/>
      <c r="AJ11" s="387"/>
      <c r="AK11" s="387"/>
      <c r="AL11" s="387"/>
      <c r="AM11" s="281"/>
      <c r="AN11" s="281"/>
      <c r="AO11" s="281"/>
    </row>
    <row r="12" spans="1:43" s="273" customFormat="1" ht="24.95" customHeight="1">
      <c r="A12" s="268"/>
      <c r="B12" s="269" t="s">
        <v>127</v>
      </c>
      <c r="C12" s="510" t="s">
        <v>240</v>
      </c>
      <c r="D12" s="510"/>
      <c r="E12" s="510"/>
      <c r="F12" s="510"/>
      <c r="G12" s="270"/>
      <c r="H12" s="268"/>
      <c r="I12" s="268"/>
      <c r="J12" s="268"/>
      <c r="K12" s="268"/>
      <c r="L12" s="268"/>
      <c r="M12" s="268"/>
      <c r="N12" s="268"/>
      <c r="O12" s="268"/>
      <c r="P12" s="268"/>
      <c r="Q12" s="268"/>
      <c r="R12" s="268"/>
      <c r="S12" s="268"/>
      <c r="T12" s="268"/>
      <c r="U12" s="268"/>
      <c r="V12" s="268"/>
      <c r="W12" s="268"/>
      <c r="X12" s="268"/>
      <c r="Y12" s="268"/>
      <c r="Z12" s="268"/>
      <c r="AA12" s="268"/>
      <c r="AB12" s="268"/>
      <c r="AC12" s="268"/>
      <c r="AD12" s="268"/>
      <c r="AE12" s="268"/>
      <c r="AF12" s="268"/>
    </row>
    <row r="13" spans="1:43" s="267" customFormat="1" ht="20.100000000000001" customHeight="1">
      <c r="A13" s="275"/>
      <c r="B13" s="276"/>
      <c r="C13" s="388" t="s">
        <v>213</v>
      </c>
      <c r="D13" s="389" t="s">
        <v>214</v>
      </c>
      <c r="E13" s="278"/>
      <c r="F13" s="278"/>
      <c r="G13" s="279"/>
      <c r="H13" s="275"/>
      <c r="I13" s="275"/>
      <c r="J13" s="275"/>
      <c r="K13" s="275"/>
      <c r="L13" s="275"/>
      <c r="M13" s="275"/>
      <c r="N13" s="275"/>
      <c r="O13" s="275"/>
      <c r="P13" s="275"/>
      <c r="Q13" s="275"/>
      <c r="R13" s="275"/>
      <c r="S13" s="275"/>
      <c r="T13" s="275"/>
      <c r="U13" s="275"/>
      <c r="V13" s="275"/>
      <c r="W13" s="275"/>
      <c r="X13" s="275"/>
      <c r="Y13" s="275"/>
      <c r="Z13" s="275"/>
      <c r="AA13" s="275"/>
      <c r="AB13" s="275"/>
      <c r="AC13" s="275"/>
      <c r="AD13" s="275"/>
      <c r="AE13" s="275"/>
      <c r="AF13" s="275"/>
    </row>
    <row r="14" spans="1:43" s="267" customFormat="1" ht="15" customHeight="1">
      <c r="A14" s="275"/>
      <c r="B14" s="275"/>
      <c r="C14" s="275"/>
      <c r="D14" s="275"/>
      <c r="E14" s="275"/>
      <c r="G14" s="275"/>
      <c r="H14" s="275"/>
      <c r="I14" s="275"/>
      <c r="J14" s="275"/>
      <c r="K14" s="275"/>
      <c r="L14" s="275"/>
      <c r="M14" s="275"/>
      <c r="N14" s="275"/>
      <c r="O14" s="275"/>
      <c r="P14" s="275"/>
      <c r="Q14" s="275"/>
      <c r="R14" s="275"/>
      <c r="S14" s="275"/>
      <c r="T14" s="275"/>
      <c r="U14" s="275"/>
      <c r="V14" s="275"/>
      <c r="W14" s="275"/>
      <c r="X14" s="275"/>
      <c r="Y14" s="275"/>
      <c r="Z14" s="275"/>
      <c r="AA14" s="275"/>
      <c r="AB14" s="275"/>
      <c r="AC14" s="275"/>
      <c r="AD14" s="275"/>
    </row>
    <row r="15" spans="1:43" s="273" customFormat="1" ht="24.95" customHeight="1">
      <c r="A15" s="268"/>
      <c r="B15" s="269" t="s">
        <v>128</v>
      </c>
      <c r="C15" s="510" t="s">
        <v>129</v>
      </c>
      <c r="D15" s="510"/>
      <c r="E15" s="510"/>
      <c r="F15" s="510"/>
      <c r="G15" s="268"/>
      <c r="H15" s="268"/>
      <c r="I15" s="268"/>
      <c r="J15" s="268"/>
      <c r="K15" s="268"/>
      <c r="L15" s="268"/>
      <c r="M15" s="268"/>
      <c r="N15" s="268"/>
      <c r="O15" s="268"/>
      <c r="P15" s="268"/>
      <c r="Q15" s="268"/>
      <c r="R15" s="268"/>
      <c r="S15" s="268"/>
      <c r="T15" s="268"/>
      <c r="U15" s="268"/>
      <c r="V15" s="268"/>
      <c r="W15" s="268"/>
      <c r="AN15" s="280"/>
      <c r="AO15" s="280"/>
      <c r="AP15" s="280"/>
      <c r="AQ15" s="280"/>
    </row>
    <row r="16" spans="1:43" s="267" customFormat="1" ht="20.100000000000001" customHeight="1">
      <c r="A16" s="275"/>
      <c r="B16" s="275"/>
      <c r="C16" s="388" t="s">
        <v>213</v>
      </c>
      <c r="D16" s="390" t="s">
        <v>271</v>
      </c>
      <c r="E16" s="390"/>
      <c r="F16" s="390"/>
      <c r="G16" s="390"/>
      <c r="H16" s="390"/>
      <c r="I16" s="390"/>
      <c r="J16" s="390"/>
      <c r="K16" s="390"/>
      <c r="L16" s="390"/>
      <c r="M16" s="390"/>
      <c r="N16" s="390"/>
      <c r="O16" s="390"/>
      <c r="P16" s="390"/>
      <c r="Q16" s="390"/>
      <c r="R16" s="390"/>
      <c r="S16" s="390"/>
      <c r="T16" s="390"/>
      <c r="U16" s="390"/>
      <c r="V16" s="390"/>
      <c r="W16" s="390"/>
      <c r="X16" s="390"/>
      <c r="Y16" s="390"/>
      <c r="Z16" s="390"/>
      <c r="AA16" s="390"/>
      <c r="AB16" s="166"/>
      <c r="AC16" s="166"/>
      <c r="AD16" s="166"/>
      <c r="AE16" s="166"/>
      <c r="AF16" s="166"/>
      <c r="AG16" s="387"/>
      <c r="AH16" s="166"/>
      <c r="AI16" s="387"/>
      <c r="AJ16" s="387"/>
      <c r="AK16" s="387"/>
      <c r="AL16" s="387"/>
      <c r="AM16" s="281"/>
      <c r="AN16" s="281"/>
      <c r="AO16" s="281"/>
    </row>
    <row r="17" spans="1:43" s="267" customFormat="1" ht="20.100000000000001" customHeight="1">
      <c r="A17" s="275"/>
      <c r="B17" s="275"/>
      <c r="C17" s="388"/>
      <c r="D17" s="390" t="s">
        <v>280</v>
      </c>
      <c r="E17" s="390"/>
      <c r="F17" s="390"/>
      <c r="G17" s="390"/>
      <c r="H17" s="390"/>
      <c r="I17" s="390"/>
      <c r="J17" s="390"/>
      <c r="K17" s="390"/>
      <c r="L17" s="390"/>
      <c r="M17" s="390"/>
      <c r="N17" s="390"/>
      <c r="O17" s="390"/>
      <c r="P17" s="390"/>
      <c r="Q17" s="390"/>
      <c r="R17" s="390"/>
      <c r="S17" s="390"/>
      <c r="T17" s="390"/>
      <c r="U17" s="390"/>
      <c r="V17" s="390"/>
      <c r="W17" s="390"/>
      <c r="X17" s="390"/>
      <c r="Y17" s="390"/>
      <c r="Z17" s="390"/>
      <c r="AA17" s="390"/>
      <c r="AB17" s="166"/>
      <c r="AC17" s="166"/>
      <c r="AD17" s="166"/>
      <c r="AE17" s="166"/>
      <c r="AF17" s="166"/>
      <c r="AG17" s="166"/>
      <c r="AH17" s="166"/>
      <c r="AI17" s="166"/>
      <c r="AJ17" s="166"/>
      <c r="AK17" s="166"/>
      <c r="AL17" s="166"/>
      <c r="AM17" s="281"/>
      <c r="AN17" s="281"/>
      <c r="AO17" s="281"/>
    </row>
    <row r="18" spans="1:43" s="267" customFormat="1" ht="20.100000000000001" customHeight="1">
      <c r="A18" s="275"/>
      <c r="B18" s="275"/>
      <c r="C18" s="388"/>
      <c r="D18" s="390" t="s">
        <v>272</v>
      </c>
      <c r="E18" s="390"/>
      <c r="F18" s="390"/>
      <c r="G18" s="390"/>
      <c r="H18" s="390"/>
      <c r="I18" s="390"/>
      <c r="J18" s="390"/>
      <c r="K18" s="390"/>
      <c r="L18" s="390"/>
      <c r="M18" s="390"/>
      <c r="N18" s="390"/>
      <c r="O18" s="390"/>
      <c r="P18" s="390"/>
      <c r="Q18" s="390"/>
      <c r="R18" s="390"/>
      <c r="S18" s="390"/>
      <c r="T18" s="390"/>
      <c r="U18" s="390"/>
      <c r="V18" s="390"/>
      <c r="W18" s="390"/>
      <c r="X18" s="390"/>
      <c r="Y18" s="390"/>
      <c r="Z18" s="390"/>
      <c r="AA18" s="390"/>
      <c r="AB18" s="166"/>
      <c r="AC18" s="166"/>
      <c r="AD18" s="166"/>
      <c r="AE18" s="166"/>
      <c r="AF18" s="166"/>
      <c r="AG18" s="387"/>
      <c r="AL18" s="281"/>
      <c r="AM18" s="281"/>
      <c r="AN18" s="281"/>
      <c r="AO18" s="281"/>
    </row>
    <row r="19" spans="1:43" s="267" customFormat="1" ht="20.100000000000001" customHeight="1">
      <c r="A19" s="275"/>
      <c r="B19" s="275"/>
      <c r="C19" s="388"/>
      <c r="D19" s="390"/>
      <c r="E19" s="390"/>
      <c r="F19" s="390"/>
      <c r="G19" s="390"/>
      <c r="H19" s="390"/>
      <c r="I19" s="390"/>
      <c r="J19" s="390"/>
      <c r="K19" s="390"/>
      <c r="L19" s="390"/>
      <c r="M19" s="390"/>
      <c r="N19" s="390"/>
      <c r="O19" s="390"/>
      <c r="P19" s="390"/>
      <c r="Q19" s="390"/>
      <c r="R19" s="390"/>
      <c r="S19" s="390"/>
      <c r="T19" s="390"/>
      <c r="U19" s="390"/>
      <c r="V19" s="390"/>
      <c r="W19" s="390"/>
      <c r="X19" s="390"/>
      <c r="Y19" s="390"/>
      <c r="Z19" s="390"/>
      <c r="AA19" s="390"/>
      <c r="AB19" s="166"/>
      <c r="AC19" s="166"/>
      <c r="AD19" s="166"/>
      <c r="AE19" s="166"/>
      <c r="AF19" s="166"/>
      <c r="AG19" s="387"/>
      <c r="AH19" s="166"/>
      <c r="AI19" s="387"/>
      <c r="AJ19" s="387"/>
      <c r="AK19" s="387"/>
      <c r="AL19" s="387"/>
      <c r="AM19" s="281"/>
      <c r="AN19" s="281"/>
      <c r="AO19" s="281"/>
    </row>
    <row r="20" spans="1:43" s="267" customFormat="1" ht="20.100000000000001" customHeight="1">
      <c r="A20" s="275"/>
      <c r="B20" s="269" t="s">
        <v>130</v>
      </c>
      <c r="C20" s="510" t="s">
        <v>131</v>
      </c>
      <c r="D20" s="510"/>
      <c r="E20" s="510"/>
      <c r="F20" s="510"/>
      <c r="G20" s="270"/>
      <c r="H20" s="272"/>
      <c r="I20" s="272"/>
      <c r="J20" s="272"/>
      <c r="K20" s="272"/>
      <c r="L20" s="272"/>
      <c r="M20" s="272"/>
      <c r="N20" s="272"/>
      <c r="O20" s="272"/>
      <c r="P20" s="390"/>
      <c r="Q20" s="390"/>
      <c r="R20" s="390"/>
      <c r="S20" s="390"/>
      <c r="T20" s="390"/>
      <c r="U20" s="390"/>
      <c r="V20" s="390"/>
      <c r="W20" s="390"/>
      <c r="X20" s="390"/>
      <c r="Y20" s="390"/>
      <c r="Z20" s="390"/>
      <c r="AA20" s="390"/>
      <c r="AB20" s="166"/>
      <c r="AC20" s="166"/>
      <c r="AD20" s="166"/>
      <c r="AE20" s="166"/>
      <c r="AF20" s="166"/>
      <c r="AG20" s="166"/>
      <c r="AH20" s="166"/>
      <c r="AI20" s="166"/>
      <c r="AJ20" s="166"/>
      <c r="AK20" s="166"/>
      <c r="AL20" s="166"/>
      <c r="AM20" s="281"/>
      <c r="AN20" s="281"/>
      <c r="AO20" s="281"/>
    </row>
    <row r="21" spans="1:43" s="267" customFormat="1" ht="20.100000000000001" customHeight="1">
      <c r="A21" s="275"/>
      <c r="B21" s="276"/>
      <c r="C21" s="275" t="s">
        <v>133</v>
      </c>
      <c r="D21" s="277" t="s">
        <v>275</v>
      </c>
      <c r="E21" s="278"/>
      <c r="F21" s="278"/>
      <c r="G21" s="279"/>
      <c r="H21" s="282"/>
      <c r="I21" s="282"/>
      <c r="J21" s="282"/>
      <c r="K21" s="282"/>
      <c r="L21" s="282"/>
      <c r="M21" s="282"/>
      <c r="N21" s="282"/>
      <c r="O21" s="282"/>
      <c r="P21" s="390"/>
      <c r="Q21" s="390"/>
      <c r="R21" s="390"/>
      <c r="S21" s="390"/>
      <c r="T21" s="390"/>
      <c r="U21" s="390"/>
      <c r="V21" s="390"/>
      <c r="W21" s="390"/>
      <c r="X21" s="390"/>
      <c r="Y21" s="390"/>
      <c r="Z21" s="390"/>
      <c r="AA21" s="390"/>
      <c r="AB21" s="166"/>
      <c r="AC21" s="166"/>
      <c r="AD21" s="166"/>
      <c r="AE21" s="166"/>
      <c r="AF21" s="166"/>
      <c r="AG21" s="387"/>
      <c r="AH21" s="166"/>
      <c r="AI21" s="166"/>
      <c r="AL21" s="281"/>
      <c r="AM21" s="281"/>
      <c r="AN21" s="281"/>
      <c r="AO21" s="281"/>
    </row>
    <row r="22" spans="1:43" s="267" customFormat="1" ht="24.95" customHeight="1">
      <c r="A22" s="275"/>
      <c r="B22" s="275"/>
      <c r="C22" s="388"/>
      <c r="D22" s="388" t="s">
        <v>221</v>
      </c>
      <c r="E22" s="511" t="s">
        <v>222</v>
      </c>
      <c r="F22" s="511"/>
      <c r="G22" s="511"/>
      <c r="H22" s="511"/>
      <c r="I22" s="511"/>
      <c r="J22" s="511"/>
      <c r="K22" s="511"/>
      <c r="L22" s="511"/>
      <c r="M22" s="388"/>
      <c r="N22" s="388"/>
      <c r="O22" s="388"/>
      <c r="P22" s="388"/>
      <c r="Q22" s="388"/>
      <c r="R22" s="388"/>
      <c r="S22" s="388"/>
      <c r="T22" s="388"/>
      <c r="U22" s="388"/>
      <c r="V22" s="391"/>
      <c r="W22" s="391"/>
      <c r="X22" s="391"/>
      <c r="Y22" s="391"/>
      <c r="Z22" s="391"/>
      <c r="AA22" s="391"/>
      <c r="AL22" s="281"/>
      <c r="AM22" s="281"/>
      <c r="AN22" s="281"/>
      <c r="AO22" s="281"/>
    </row>
    <row r="23" spans="1:43" s="267" customFormat="1" ht="24.95" customHeight="1">
      <c r="A23" s="275"/>
      <c r="B23" s="275"/>
      <c r="C23" s="275"/>
      <c r="D23" s="275"/>
      <c r="E23" s="476" t="s">
        <v>274</v>
      </c>
      <c r="F23" s="476"/>
      <c r="G23" s="476"/>
      <c r="H23" s="476"/>
      <c r="I23" s="476"/>
      <c r="J23" s="476"/>
      <c r="K23" s="277"/>
      <c r="L23" s="277"/>
      <c r="M23" s="275"/>
      <c r="N23" s="275"/>
      <c r="O23" s="275"/>
      <c r="P23" s="275"/>
      <c r="Q23" s="275"/>
      <c r="R23" s="275"/>
      <c r="S23" s="275"/>
      <c r="T23" s="275"/>
      <c r="U23" s="275"/>
      <c r="AL23" s="281"/>
      <c r="AM23" s="281"/>
      <c r="AN23" s="281"/>
      <c r="AO23" s="281"/>
    </row>
    <row r="24" spans="1:43" s="273" customFormat="1" ht="24.95" customHeight="1">
      <c r="A24" s="268"/>
      <c r="B24" s="269"/>
      <c r="C24" s="268"/>
      <c r="D24" s="268"/>
      <c r="E24" s="476" t="s">
        <v>273</v>
      </c>
      <c r="F24" s="476"/>
      <c r="G24" s="476"/>
      <c r="H24" s="476"/>
      <c r="I24" s="476"/>
      <c r="J24" s="476"/>
      <c r="K24" s="396"/>
      <c r="L24" s="396"/>
      <c r="M24" s="272"/>
      <c r="N24" s="272"/>
      <c r="O24" s="272"/>
      <c r="P24" s="272"/>
      <c r="Q24" s="272"/>
      <c r="R24" s="272"/>
      <c r="S24" s="272"/>
      <c r="T24" s="272"/>
      <c r="U24" s="272"/>
      <c r="V24" s="272"/>
      <c r="W24" s="272"/>
      <c r="X24" s="272"/>
      <c r="Y24" s="272"/>
      <c r="Z24" s="272"/>
      <c r="AA24" s="272"/>
      <c r="AB24" s="272"/>
      <c r="AC24" s="272"/>
      <c r="AD24" s="272"/>
      <c r="AE24" s="272"/>
      <c r="AF24" s="272"/>
      <c r="AG24" s="272"/>
      <c r="AH24" s="272"/>
      <c r="AI24" s="272"/>
      <c r="AJ24" s="272"/>
      <c r="AK24" s="272"/>
      <c r="AL24" s="272"/>
      <c r="AM24" s="272"/>
      <c r="AN24" s="272"/>
      <c r="AO24" s="272"/>
      <c r="AP24" s="280"/>
      <c r="AQ24" s="280"/>
    </row>
    <row r="25" spans="1:43" s="267" customFormat="1" ht="15" customHeight="1">
      <c r="A25" s="275"/>
      <c r="B25" s="276"/>
      <c r="C25" s="278"/>
      <c r="D25" s="278"/>
      <c r="E25" s="278"/>
      <c r="F25" s="278"/>
      <c r="G25" s="279"/>
      <c r="H25" s="282"/>
      <c r="I25" s="282"/>
      <c r="J25" s="282"/>
      <c r="K25" s="282"/>
      <c r="L25" s="282"/>
      <c r="M25" s="282"/>
      <c r="N25" s="282"/>
      <c r="O25" s="282"/>
      <c r="P25" s="282"/>
      <c r="Q25" s="282"/>
      <c r="R25" s="282"/>
      <c r="S25" s="282"/>
      <c r="T25" s="282"/>
      <c r="U25" s="282"/>
      <c r="V25" s="282"/>
      <c r="W25" s="282"/>
      <c r="X25" s="282"/>
      <c r="Y25" s="282"/>
      <c r="Z25" s="282"/>
      <c r="AA25" s="282"/>
      <c r="AB25" s="282"/>
      <c r="AC25" s="282"/>
      <c r="AD25" s="282"/>
      <c r="AE25" s="282"/>
      <c r="AF25" s="272"/>
      <c r="AG25" s="272"/>
      <c r="AH25" s="272"/>
      <c r="AI25" s="272"/>
      <c r="AJ25" s="272"/>
      <c r="AK25" s="272"/>
      <c r="AL25" s="272"/>
      <c r="AM25" s="272"/>
      <c r="AN25" s="272"/>
      <c r="AO25" s="272"/>
      <c r="AP25" s="281"/>
      <c r="AQ25" s="281"/>
    </row>
    <row r="26" spans="1:43" s="273" customFormat="1" ht="24.95" customHeight="1" thickBot="1">
      <c r="A26" s="268"/>
      <c r="B26" s="269" t="s">
        <v>137</v>
      </c>
      <c r="C26" s="509" t="s">
        <v>138</v>
      </c>
      <c r="D26" s="509"/>
      <c r="E26" s="509"/>
      <c r="F26" s="509"/>
      <c r="G26" s="272"/>
      <c r="H26" s="272"/>
      <c r="I26" s="272"/>
      <c r="J26" s="272"/>
      <c r="K26" s="272"/>
      <c r="L26" s="272"/>
      <c r="M26" s="272"/>
      <c r="N26" s="272"/>
      <c r="O26" s="272"/>
      <c r="P26" s="272"/>
      <c r="Q26" s="272"/>
      <c r="R26" s="272"/>
      <c r="S26" s="272"/>
      <c r="T26" s="272"/>
      <c r="U26" s="272"/>
      <c r="V26" s="272"/>
      <c r="W26" s="272"/>
      <c r="X26" s="272"/>
      <c r="Y26" s="272"/>
      <c r="Z26" s="272"/>
      <c r="AA26" s="272"/>
      <c r="AB26" s="272"/>
      <c r="AC26" s="272"/>
      <c r="AD26" s="272"/>
      <c r="AE26" s="272"/>
      <c r="AF26" s="272"/>
      <c r="AG26" s="272"/>
      <c r="AH26" s="272"/>
      <c r="AI26" s="272"/>
      <c r="AJ26" s="272"/>
      <c r="AK26" s="272"/>
      <c r="AL26" s="272"/>
      <c r="AM26" s="272"/>
      <c r="AN26" s="280"/>
      <c r="AO26" s="280"/>
    </row>
    <row r="27" spans="1:43" s="267" customFormat="1" ht="24.95" customHeight="1">
      <c r="A27" s="272"/>
      <c r="B27" s="490" t="s">
        <v>121</v>
      </c>
      <c r="C27" s="491"/>
      <c r="D27" s="491"/>
      <c r="E27" s="491"/>
      <c r="F27" s="491"/>
      <c r="G27" s="506" t="s">
        <v>116</v>
      </c>
      <c r="H27" s="506"/>
      <c r="I27" s="506"/>
      <c r="J27" s="506"/>
      <c r="K27" s="506"/>
      <c r="L27" s="506"/>
      <c r="M27" s="506"/>
      <c r="N27" s="506"/>
      <c r="O27" s="506"/>
      <c r="P27" s="506"/>
      <c r="Q27" s="506"/>
      <c r="R27" s="506"/>
      <c r="S27" s="506"/>
      <c r="T27" s="506"/>
      <c r="U27" s="506"/>
      <c r="V27" s="506"/>
      <c r="W27" s="506"/>
      <c r="X27" s="506"/>
      <c r="Y27" s="506"/>
      <c r="Z27" s="506"/>
      <c r="AA27" s="506" t="s">
        <v>20</v>
      </c>
      <c r="AB27" s="506"/>
      <c r="AC27" s="507"/>
      <c r="AD27" s="272"/>
      <c r="AE27" s="272"/>
      <c r="AF27" s="272"/>
      <c r="AG27" s="272"/>
      <c r="AH27" s="272"/>
      <c r="AI27" s="272"/>
      <c r="AJ27" s="272"/>
      <c r="AK27" s="272"/>
      <c r="AL27" s="272"/>
      <c r="AM27" s="272"/>
      <c r="AN27" s="281"/>
      <c r="AO27" s="281"/>
    </row>
    <row r="28" spans="1:43" s="267" customFormat="1" ht="24.95" customHeight="1">
      <c r="A28" s="272"/>
      <c r="B28" s="492"/>
      <c r="C28" s="493"/>
      <c r="D28" s="493"/>
      <c r="E28" s="493"/>
      <c r="F28" s="493"/>
      <c r="G28" s="505" t="s">
        <v>220</v>
      </c>
      <c r="H28" s="505"/>
      <c r="I28" s="505"/>
      <c r="J28" s="505"/>
      <c r="K28" s="505" t="s">
        <v>276</v>
      </c>
      <c r="L28" s="505"/>
      <c r="M28" s="505"/>
      <c r="N28" s="505"/>
      <c r="O28" s="505" t="s">
        <v>277</v>
      </c>
      <c r="P28" s="505"/>
      <c r="Q28" s="505"/>
      <c r="R28" s="505"/>
      <c r="S28" s="505" t="s">
        <v>278</v>
      </c>
      <c r="T28" s="505"/>
      <c r="U28" s="505"/>
      <c r="V28" s="505"/>
      <c r="W28" s="505" t="s">
        <v>279</v>
      </c>
      <c r="X28" s="505"/>
      <c r="Y28" s="505"/>
      <c r="Z28" s="505"/>
      <c r="AA28" s="505"/>
      <c r="AB28" s="505"/>
      <c r="AC28" s="508"/>
      <c r="AD28" s="272"/>
      <c r="AE28" s="272"/>
      <c r="AF28" s="272"/>
      <c r="AG28" s="272"/>
      <c r="AH28" s="272"/>
      <c r="AI28" s="272"/>
      <c r="AJ28" s="272"/>
      <c r="AK28" s="272"/>
      <c r="AL28" s="272"/>
      <c r="AM28" s="272"/>
    </row>
    <row r="29" spans="1:43" s="267" customFormat="1" ht="20.100000000000001" customHeight="1" thickBot="1">
      <c r="A29" s="272"/>
      <c r="B29" s="477" t="s">
        <v>136</v>
      </c>
      <c r="C29" s="478"/>
      <c r="D29" s="478"/>
      <c r="E29" s="478"/>
      <c r="F29" s="478"/>
      <c r="G29" s="283"/>
      <c r="H29" s="284"/>
      <c r="I29" s="284"/>
      <c r="J29" s="285"/>
      <c r="K29" s="286"/>
      <c r="L29" s="287"/>
      <c r="M29" s="287"/>
      <c r="N29" s="288"/>
      <c r="O29" s="286"/>
      <c r="P29" s="287"/>
      <c r="Q29" s="287"/>
      <c r="R29" s="288"/>
      <c r="S29" s="286"/>
      <c r="T29" s="287"/>
      <c r="U29" s="287"/>
      <c r="V29" s="288"/>
      <c r="W29" s="286"/>
      <c r="X29" s="287"/>
      <c r="Y29" s="287"/>
      <c r="Z29" s="288"/>
      <c r="AA29" s="478"/>
      <c r="AB29" s="478"/>
      <c r="AC29" s="485"/>
      <c r="AD29" s="272"/>
      <c r="AE29" s="272"/>
      <c r="AF29" s="272"/>
      <c r="AG29" s="272"/>
      <c r="AH29" s="272"/>
      <c r="AI29" s="272"/>
      <c r="AJ29" s="272"/>
      <c r="AK29" s="272"/>
      <c r="AL29" s="272"/>
      <c r="AM29" s="272"/>
    </row>
    <row r="30" spans="1:43" s="267" customFormat="1" ht="20.100000000000001" customHeight="1" thickTop="1">
      <c r="A30" s="272"/>
      <c r="B30" s="477"/>
      <c r="C30" s="478"/>
      <c r="D30" s="478"/>
      <c r="E30" s="478"/>
      <c r="F30" s="478"/>
      <c r="G30" s="289"/>
      <c r="H30" s="290"/>
      <c r="I30" s="290"/>
      <c r="J30" s="291"/>
      <c r="K30" s="289"/>
      <c r="L30" s="290"/>
      <c r="M30" s="290"/>
      <c r="N30" s="291"/>
      <c r="O30" s="289"/>
      <c r="P30" s="290"/>
      <c r="Q30" s="290"/>
      <c r="R30" s="291"/>
      <c r="S30" s="289"/>
      <c r="T30" s="290"/>
      <c r="U30" s="290"/>
      <c r="V30" s="291"/>
      <c r="W30" s="289"/>
      <c r="X30" s="290"/>
      <c r="Y30" s="290"/>
      <c r="Z30" s="291"/>
      <c r="AA30" s="478"/>
      <c r="AB30" s="478"/>
      <c r="AC30" s="485"/>
      <c r="AD30" s="272"/>
      <c r="AE30" s="272"/>
      <c r="AF30" s="272"/>
      <c r="AG30" s="272"/>
      <c r="AH30" s="272"/>
      <c r="AI30" s="272"/>
      <c r="AJ30" s="272"/>
      <c r="AK30" s="272"/>
      <c r="AL30" s="272"/>
      <c r="AM30" s="272"/>
    </row>
    <row r="31" spans="1:43" s="267" customFormat="1" ht="20.100000000000001" customHeight="1" thickBot="1">
      <c r="A31" s="272"/>
      <c r="B31" s="477" t="s">
        <v>134</v>
      </c>
      <c r="C31" s="478"/>
      <c r="D31" s="478"/>
      <c r="E31" s="478"/>
      <c r="F31" s="478"/>
      <c r="G31" s="286"/>
      <c r="H31" s="287"/>
      <c r="I31" s="287"/>
      <c r="J31" s="288"/>
      <c r="K31" s="283"/>
      <c r="L31" s="284"/>
      <c r="M31" s="284"/>
      <c r="N31" s="285"/>
      <c r="O31" s="283"/>
      <c r="P31" s="284"/>
      <c r="Q31" s="284"/>
      <c r="R31" s="285"/>
      <c r="S31" s="283"/>
      <c r="T31" s="284"/>
      <c r="U31" s="284"/>
      <c r="V31" s="285"/>
      <c r="W31" s="286"/>
      <c r="X31" s="287"/>
      <c r="Y31" s="287"/>
      <c r="Z31" s="288"/>
      <c r="AA31" s="478"/>
      <c r="AB31" s="478"/>
      <c r="AC31" s="485"/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</row>
    <row r="32" spans="1:43" s="267" customFormat="1" ht="20.100000000000001" customHeight="1" thickTop="1">
      <c r="A32" s="272"/>
      <c r="B32" s="477"/>
      <c r="C32" s="478"/>
      <c r="D32" s="478"/>
      <c r="E32" s="478"/>
      <c r="F32" s="478"/>
      <c r="G32" s="289"/>
      <c r="H32" s="290"/>
      <c r="I32" s="290"/>
      <c r="J32" s="291"/>
      <c r="K32" s="289"/>
      <c r="L32" s="290"/>
      <c r="M32" s="290"/>
      <c r="N32" s="291"/>
      <c r="O32" s="289"/>
      <c r="P32" s="290"/>
      <c r="Q32" s="290"/>
      <c r="R32" s="291"/>
      <c r="S32" s="289"/>
      <c r="T32" s="290"/>
      <c r="U32" s="290"/>
      <c r="V32" s="291"/>
      <c r="W32" s="289"/>
      <c r="X32" s="290"/>
      <c r="Y32" s="290"/>
      <c r="Z32" s="291"/>
      <c r="AA32" s="478"/>
      <c r="AB32" s="478"/>
      <c r="AC32" s="485"/>
      <c r="AD32" s="272"/>
      <c r="AE32" s="272"/>
      <c r="AF32" s="272"/>
      <c r="AG32" s="272"/>
      <c r="AH32" s="272"/>
      <c r="AI32" s="272"/>
      <c r="AJ32" s="272"/>
      <c r="AK32" s="272"/>
      <c r="AL32" s="272"/>
      <c r="AM32" s="272"/>
    </row>
    <row r="33" spans="1:39" s="267" customFormat="1" ht="20.100000000000001" customHeight="1" thickBot="1">
      <c r="A33" s="272"/>
      <c r="B33" s="494" t="s">
        <v>135</v>
      </c>
      <c r="C33" s="495"/>
      <c r="D33" s="495"/>
      <c r="E33" s="495"/>
      <c r="F33" s="496"/>
      <c r="G33" s="286"/>
      <c r="H33" s="287"/>
      <c r="I33" s="287"/>
      <c r="J33" s="288"/>
      <c r="K33" s="283"/>
      <c r="L33" s="284"/>
      <c r="M33" s="284"/>
      <c r="N33" s="285"/>
      <c r="O33" s="283"/>
      <c r="P33" s="284"/>
      <c r="Q33" s="284"/>
      <c r="R33" s="285"/>
      <c r="S33" s="283"/>
      <c r="T33" s="284"/>
      <c r="U33" s="284"/>
      <c r="V33" s="285"/>
      <c r="W33" s="286"/>
      <c r="X33" s="287"/>
      <c r="Y33" s="287"/>
      <c r="Z33" s="288"/>
      <c r="AA33" s="500"/>
      <c r="AB33" s="495"/>
      <c r="AC33" s="501"/>
      <c r="AD33" s="272"/>
      <c r="AE33" s="272"/>
      <c r="AF33" s="272"/>
      <c r="AG33" s="272"/>
      <c r="AH33" s="272"/>
      <c r="AI33" s="272"/>
      <c r="AJ33" s="272"/>
      <c r="AK33" s="272"/>
      <c r="AL33" s="272"/>
      <c r="AM33" s="272"/>
    </row>
    <row r="34" spans="1:39" s="267" customFormat="1" ht="20.100000000000001" customHeight="1" thickTop="1">
      <c r="A34" s="272"/>
      <c r="B34" s="497"/>
      <c r="C34" s="498"/>
      <c r="D34" s="498"/>
      <c r="E34" s="498"/>
      <c r="F34" s="499"/>
      <c r="G34" s="289"/>
      <c r="H34" s="290"/>
      <c r="I34" s="290"/>
      <c r="J34" s="291"/>
      <c r="K34" s="289"/>
      <c r="L34" s="290"/>
      <c r="M34" s="290"/>
      <c r="N34" s="291"/>
      <c r="O34" s="289"/>
      <c r="P34" s="290"/>
      <c r="Q34" s="290"/>
      <c r="R34" s="291"/>
      <c r="S34" s="289"/>
      <c r="T34" s="290"/>
      <c r="U34" s="290"/>
      <c r="V34" s="291"/>
      <c r="W34" s="289"/>
      <c r="X34" s="290"/>
      <c r="Y34" s="290"/>
      <c r="Z34" s="291"/>
      <c r="AA34" s="502"/>
      <c r="AB34" s="498"/>
      <c r="AC34" s="503"/>
      <c r="AD34" s="272"/>
      <c r="AE34" s="272"/>
      <c r="AF34" s="272"/>
      <c r="AG34" s="272"/>
      <c r="AH34" s="272"/>
      <c r="AI34" s="272"/>
      <c r="AJ34" s="272"/>
      <c r="AK34" s="272"/>
      <c r="AL34" s="272"/>
      <c r="AM34" s="272"/>
    </row>
    <row r="35" spans="1:39" s="267" customFormat="1" ht="20.100000000000001" customHeight="1" thickBot="1">
      <c r="A35" s="272"/>
      <c r="B35" s="479" t="s">
        <v>139</v>
      </c>
      <c r="C35" s="480"/>
      <c r="D35" s="480"/>
      <c r="E35" s="480"/>
      <c r="F35" s="481"/>
      <c r="G35" s="292"/>
      <c r="H35" s="293"/>
      <c r="I35" s="293"/>
      <c r="J35" s="294"/>
      <c r="K35" s="292"/>
      <c r="L35" s="293"/>
      <c r="M35" s="293"/>
      <c r="N35" s="294"/>
      <c r="O35" s="292"/>
      <c r="P35" s="293"/>
      <c r="Q35" s="293"/>
      <c r="R35" s="294"/>
      <c r="S35" s="292"/>
      <c r="T35" s="293"/>
      <c r="U35" s="293"/>
      <c r="V35" s="294"/>
      <c r="W35" s="295"/>
      <c r="X35" s="296"/>
      <c r="Y35" s="296"/>
      <c r="Z35" s="297"/>
      <c r="AA35" s="486"/>
      <c r="AB35" s="480"/>
      <c r="AC35" s="487"/>
      <c r="AD35" s="272"/>
      <c r="AE35" s="272"/>
      <c r="AF35" s="272"/>
      <c r="AG35" s="272"/>
      <c r="AH35" s="272"/>
      <c r="AI35" s="272"/>
      <c r="AJ35" s="272"/>
      <c r="AK35" s="272"/>
      <c r="AL35" s="272"/>
      <c r="AM35" s="272"/>
    </row>
    <row r="36" spans="1:39" s="267" customFormat="1" ht="20.100000000000001" customHeight="1" thickTop="1" thickBot="1">
      <c r="A36" s="272"/>
      <c r="B36" s="482"/>
      <c r="C36" s="483"/>
      <c r="D36" s="483"/>
      <c r="E36" s="483"/>
      <c r="F36" s="484"/>
      <c r="G36" s="298"/>
      <c r="H36" s="299"/>
      <c r="I36" s="299"/>
      <c r="J36" s="300"/>
      <c r="K36" s="298"/>
      <c r="L36" s="299"/>
      <c r="M36" s="299"/>
      <c r="N36" s="300"/>
      <c r="O36" s="298"/>
      <c r="P36" s="299"/>
      <c r="Q36" s="299"/>
      <c r="R36" s="300"/>
      <c r="S36" s="298"/>
      <c r="T36" s="299"/>
      <c r="U36" s="299"/>
      <c r="V36" s="300"/>
      <c r="W36" s="298"/>
      <c r="X36" s="299"/>
      <c r="Y36" s="299"/>
      <c r="Z36" s="300"/>
      <c r="AA36" s="488"/>
      <c r="AB36" s="483"/>
      <c r="AC36" s="489"/>
      <c r="AD36" s="272"/>
      <c r="AE36" s="272"/>
      <c r="AF36" s="272"/>
      <c r="AG36" s="272"/>
      <c r="AH36" s="272"/>
      <c r="AI36" s="272"/>
      <c r="AJ36" s="272"/>
      <c r="AK36" s="272"/>
      <c r="AL36" s="272"/>
      <c r="AM36" s="272"/>
    </row>
    <row r="37" spans="1:39" s="267" customFormat="1" ht="20.100000000000001" customHeight="1">
      <c r="A37" s="272"/>
      <c r="B37" s="293"/>
      <c r="C37" s="293"/>
      <c r="D37" s="293"/>
      <c r="E37" s="293"/>
      <c r="F37" s="293"/>
      <c r="G37" s="293"/>
      <c r="H37" s="293"/>
      <c r="I37" s="293"/>
      <c r="J37" s="293"/>
      <c r="K37" s="293"/>
      <c r="L37" s="293"/>
      <c r="M37" s="293"/>
      <c r="N37" s="293"/>
      <c r="O37" s="293"/>
      <c r="P37" s="293"/>
      <c r="Q37" s="293"/>
      <c r="R37" s="293"/>
      <c r="S37" s="293"/>
      <c r="T37" s="293"/>
      <c r="U37" s="293"/>
      <c r="V37" s="293"/>
      <c r="W37" s="293"/>
      <c r="X37" s="293"/>
      <c r="Y37" s="293"/>
      <c r="Z37" s="293"/>
      <c r="AA37" s="293"/>
      <c r="AB37" s="293"/>
      <c r="AC37" s="293"/>
      <c r="AD37" s="272"/>
      <c r="AE37" s="272"/>
      <c r="AF37" s="272"/>
      <c r="AG37" s="272"/>
      <c r="AH37" s="272"/>
      <c r="AI37" s="272"/>
      <c r="AJ37" s="272"/>
      <c r="AK37" s="272"/>
      <c r="AL37" s="272"/>
      <c r="AM37" s="272"/>
    </row>
    <row r="38" spans="1:39" s="267" customFormat="1" ht="20.100000000000001" customHeight="1">
      <c r="A38" s="272"/>
      <c r="B38" s="282"/>
      <c r="C38" s="282"/>
      <c r="D38" s="282"/>
      <c r="E38" s="282"/>
      <c r="F38" s="282"/>
      <c r="G38" s="282"/>
      <c r="H38" s="282"/>
      <c r="I38" s="282"/>
      <c r="J38" s="282"/>
      <c r="K38" s="282"/>
      <c r="L38" s="282"/>
      <c r="M38" s="282"/>
      <c r="N38" s="282"/>
      <c r="O38" s="282"/>
      <c r="P38" s="282"/>
      <c r="Q38" s="282"/>
      <c r="R38" s="282"/>
      <c r="S38" s="282"/>
      <c r="T38" s="282"/>
      <c r="U38" s="282"/>
      <c r="V38" s="282"/>
      <c r="W38" s="282"/>
      <c r="X38" s="282"/>
      <c r="Y38" s="282"/>
      <c r="Z38" s="282"/>
      <c r="AA38" s="282"/>
      <c r="AB38" s="282"/>
      <c r="AC38" s="282"/>
      <c r="AD38" s="272"/>
      <c r="AE38" s="272"/>
      <c r="AF38" s="272"/>
      <c r="AG38" s="272"/>
      <c r="AH38" s="272"/>
      <c r="AI38" s="272"/>
      <c r="AJ38" s="272"/>
      <c r="AK38" s="272"/>
      <c r="AL38" s="272"/>
      <c r="AM38" s="272"/>
    </row>
    <row r="39" spans="1:39" s="267" customFormat="1" ht="20.100000000000001" customHeight="1">
      <c r="A39" s="272"/>
      <c r="B39" s="282"/>
      <c r="C39" s="282"/>
      <c r="D39" s="282"/>
      <c r="E39" s="282"/>
      <c r="F39" s="282"/>
      <c r="G39" s="282"/>
      <c r="H39" s="282"/>
      <c r="I39" s="282"/>
      <c r="J39" s="282"/>
      <c r="K39" s="282"/>
      <c r="L39" s="282"/>
      <c r="M39" s="282"/>
      <c r="N39" s="282"/>
      <c r="O39" s="282"/>
      <c r="P39" s="282"/>
      <c r="Q39" s="282"/>
      <c r="R39" s="282"/>
      <c r="S39" s="282"/>
      <c r="T39" s="282"/>
      <c r="U39" s="282"/>
      <c r="V39" s="282"/>
      <c r="W39" s="282"/>
      <c r="X39" s="282"/>
      <c r="Y39" s="282"/>
      <c r="Z39" s="282"/>
      <c r="AA39" s="282"/>
      <c r="AB39" s="282"/>
      <c r="AC39" s="282"/>
      <c r="AD39" s="272"/>
      <c r="AE39" s="272"/>
      <c r="AF39" s="272"/>
      <c r="AG39" s="272"/>
      <c r="AH39" s="272"/>
      <c r="AI39" s="272"/>
      <c r="AJ39" s="272"/>
      <c r="AK39" s="272"/>
      <c r="AL39" s="272"/>
      <c r="AM39" s="272"/>
    </row>
    <row r="40" spans="1:39" s="267" customFormat="1" ht="20.100000000000001" customHeight="1">
      <c r="A40" s="272"/>
      <c r="B40" s="282"/>
      <c r="C40" s="282"/>
      <c r="D40" s="282"/>
      <c r="E40" s="282"/>
      <c r="F40" s="282"/>
      <c r="G40" s="282"/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2"/>
      <c r="T40" s="282"/>
      <c r="U40" s="282"/>
      <c r="V40" s="282"/>
      <c r="W40" s="282"/>
      <c r="X40" s="282"/>
      <c r="Y40" s="282"/>
      <c r="Z40" s="282"/>
      <c r="AA40" s="282"/>
      <c r="AB40" s="282"/>
      <c r="AC40" s="282"/>
      <c r="AD40" s="272"/>
      <c r="AE40" s="272"/>
      <c r="AF40" s="272"/>
      <c r="AG40" s="272"/>
      <c r="AH40" s="272"/>
      <c r="AI40" s="272"/>
      <c r="AJ40" s="272"/>
      <c r="AK40" s="272"/>
      <c r="AL40" s="272"/>
      <c r="AM40" s="272"/>
    </row>
    <row r="41" spans="1:39" s="267" customFormat="1" ht="20.100000000000001" customHeight="1">
      <c r="A41" s="272"/>
      <c r="B41" s="282"/>
      <c r="C41" s="282"/>
      <c r="D41" s="282"/>
      <c r="E41" s="282"/>
      <c r="F41" s="282"/>
      <c r="G41" s="282"/>
      <c r="H41" s="282"/>
      <c r="I41" s="282"/>
      <c r="J41" s="282"/>
      <c r="K41" s="282"/>
      <c r="L41" s="282"/>
      <c r="M41" s="282"/>
      <c r="N41" s="282"/>
      <c r="O41" s="282"/>
      <c r="P41" s="282"/>
      <c r="Q41" s="282"/>
      <c r="R41" s="282"/>
      <c r="S41" s="282"/>
      <c r="T41" s="282"/>
      <c r="U41" s="282"/>
      <c r="V41" s="282"/>
      <c r="W41" s="282"/>
      <c r="X41" s="282"/>
      <c r="Y41" s="282"/>
      <c r="Z41" s="282"/>
      <c r="AA41" s="282"/>
      <c r="AB41" s="282"/>
      <c r="AC41" s="282"/>
      <c r="AD41" s="272"/>
      <c r="AE41" s="272"/>
      <c r="AF41" s="272"/>
      <c r="AG41" s="272"/>
      <c r="AH41" s="272"/>
      <c r="AI41" s="272"/>
      <c r="AJ41" s="272"/>
      <c r="AK41" s="272"/>
      <c r="AL41" s="272"/>
      <c r="AM41" s="272"/>
    </row>
    <row r="42" spans="1:39" ht="20.100000000000001" customHeight="1">
      <c r="A42" s="301"/>
      <c r="B42" s="301"/>
      <c r="C42" s="301"/>
      <c r="D42" s="301"/>
      <c r="E42" s="301"/>
      <c r="F42" s="301"/>
      <c r="G42" s="302"/>
      <c r="H42" s="302"/>
      <c r="I42" s="301"/>
      <c r="J42" s="302"/>
      <c r="K42" s="301"/>
      <c r="L42" s="301"/>
      <c r="M42" s="301"/>
      <c r="N42" s="301"/>
      <c r="O42" s="301"/>
      <c r="P42" s="301"/>
      <c r="Q42" s="301"/>
      <c r="R42" s="301"/>
      <c r="S42" s="301"/>
      <c r="T42" s="301"/>
      <c r="U42" s="301"/>
      <c r="V42" s="301"/>
      <c r="W42" s="301"/>
      <c r="X42" s="301"/>
      <c r="Y42" s="301"/>
      <c r="Z42" s="301"/>
      <c r="AA42" s="301"/>
      <c r="AB42" s="301"/>
      <c r="AC42" s="301"/>
      <c r="AD42" s="301"/>
      <c r="AE42" s="301"/>
      <c r="AF42" s="301"/>
      <c r="AG42" s="301"/>
      <c r="AH42" s="301"/>
      <c r="AI42" s="301"/>
      <c r="AJ42" s="301"/>
      <c r="AK42" s="301"/>
      <c r="AL42" s="301"/>
      <c r="AM42" s="301"/>
    </row>
  </sheetData>
  <mergeCells count="26">
    <mergeCell ref="A1:AC2"/>
    <mergeCell ref="W28:Z28"/>
    <mergeCell ref="G27:Z27"/>
    <mergeCell ref="AA27:AC28"/>
    <mergeCell ref="G28:J28"/>
    <mergeCell ref="K28:N28"/>
    <mergeCell ref="O28:R28"/>
    <mergeCell ref="S28:V28"/>
    <mergeCell ref="C26:F26"/>
    <mergeCell ref="C6:F6"/>
    <mergeCell ref="C4:F4"/>
    <mergeCell ref="C15:F15"/>
    <mergeCell ref="C12:F12"/>
    <mergeCell ref="C20:F20"/>
    <mergeCell ref="E22:L22"/>
    <mergeCell ref="E23:J23"/>
    <mergeCell ref="E24:J24"/>
    <mergeCell ref="B31:F32"/>
    <mergeCell ref="B35:F36"/>
    <mergeCell ref="AA31:AC32"/>
    <mergeCell ref="AA35:AC36"/>
    <mergeCell ref="B27:F28"/>
    <mergeCell ref="B29:F30"/>
    <mergeCell ref="AA29:AC30"/>
    <mergeCell ref="B33:F34"/>
    <mergeCell ref="AA33:AC34"/>
  </mergeCells>
  <phoneticPr fontId="2" type="noConversion"/>
  <printOptions horizontalCentered="1"/>
  <pageMargins left="0.59055118110236227" right="0.59055118110236227" top="0.74803149606299213" bottom="0.59055118110236227" header="0.31496062992125984" footer="0.31496062992125984"/>
  <pageSetup paperSize="9" scale="87" orientation="portrait" r:id="rId1"/>
  <ignoredErrors>
    <ignoredError sqref="B25:B26 B12:B13 B22 B4:B6 B14:B1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36"/>
  <sheetViews>
    <sheetView tabSelected="1" view="pageBreakPreview" topLeftCell="A4" zoomScaleSheetLayoutView="100" workbookViewId="0">
      <selection activeCell="G40" sqref="G40"/>
    </sheetView>
  </sheetViews>
  <sheetFormatPr defaultRowHeight="13.5"/>
  <cols>
    <col min="1" max="2" width="5.83203125" style="345" customWidth="1"/>
    <col min="3" max="3" width="2.83203125" style="345" customWidth="1"/>
    <col min="4" max="4" width="20.1640625" style="345" customWidth="1"/>
    <col min="5" max="5" width="10.83203125" style="345" customWidth="1"/>
    <col min="6" max="6" width="6.33203125" style="345" customWidth="1"/>
    <col min="7" max="7" width="15.83203125" style="345" customWidth="1"/>
    <col min="8" max="8" width="9.33203125" style="345" customWidth="1"/>
    <col min="9" max="9" width="33.83203125" style="345" customWidth="1"/>
    <col min="10" max="13" width="9.33203125" style="345"/>
    <col min="14" max="15" width="14.5" style="345" bestFit="1" customWidth="1"/>
    <col min="16" max="16384" width="9.33203125" style="345"/>
  </cols>
  <sheetData>
    <row r="1" spans="1:9" s="253" customFormat="1" ht="24.95" customHeight="1">
      <c r="A1" s="513" t="s">
        <v>151</v>
      </c>
      <c r="B1" s="513"/>
      <c r="C1" s="513"/>
      <c r="D1" s="513"/>
      <c r="E1" s="513"/>
      <c r="F1" s="513"/>
      <c r="G1" s="513"/>
      <c r="H1" s="513"/>
      <c r="I1" s="513"/>
    </row>
    <row r="2" spans="1:9" s="253" customFormat="1" ht="9.9499999999999993" customHeight="1" thickBot="1">
      <c r="A2" s="514"/>
      <c r="B2" s="514"/>
      <c r="C2" s="514"/>
      <c r="D2" s="514"/>
      <c r="E2" s="514"/>
      <c r="F2" s="514"/>
      <c r="G2" s="514"/>
      <c r="H2" s="514"/>
      <c r="I2" s="514"/>
    </row>
    <row r="3" spans="1:9" s="253" customFormat="1" ht="33.6" customHeight="1">
      <c r="A3" s="520" t="s">
        <v>144</v>
      </c>
      <c r="B3" s="521"/>
      <c r="C3" s="521"/>
      <c r="D3" s="521"/>
      <c r="E3" s="521"/>
      <c r="F3" s="304" t="s">
        <v>48</v>
      </c>
      <c r="G3" s="304" t="s">
        <v>145</v>
      </c>
      <c r="H3" s="305" t="s">
        <v>49</v>
      </c>
      <c r="I3" s="306" t="s">
        <v>146</v>
      </c>
    </row>
    <row r="4" spans="1:9" s="253" customFormat="1" ht="21.75" customHeight="1">
      <c r="A4" s="515" t="s">
        <v>143</v>
      </c>
      <c r="B4" s="518" t="s">
        <v>140</v>
      </c>
      <c r="C4" s="307"/>
      <c r="D4" s="308" t="s">
        <v>170</v>
      </c>
      <c r="E4" s="309"/>
      <c r="F4" s="310" t="s">
        <v>50</v>
      </c>
      <c r="G4" s="311">
        <f>내역서총괄표!H4</f>
        <v>0</v>
      </c>
      <c r="H4" s="312" t="s">
        <v>30</v>
      </c>
      <c r="I4" s="313" t="s">
        <v>30</v>
      </c>
    </row>
    <row r="5" spans="1:9" s="253" customFormat="1" ht="21.75" hidden="1" customHeight="1">
      <c r="A5" s="516"/>
      <c r="B5" s="519"/>
      <c r="C5" s="314"/>
      <c r="D5" s="315" t="s">
        <v>171</v>
      </c>
      <c r="E5" s="316"/>
      <c r="F5" s="317" t="s">
        <v>51</v>
      </c>
      <c r="G5" s="318"/>
      <c r="H5" s="319" t="s">
        <v>30</v>
      </c>
      <c r="I5" s="320" t="s">
        <v>30</v>
      </c>
    </row>
    <row r="6" spans="1:9" s="253" customFormat="1" ht="21.75" hidden="1" customHeight="1">
      <c r="A6" s="516"/>
      <c r="B6" s="519"/>
      <c r="C6" s="314"/>
      <c r="D6" s="315" t="s">
        <v>52</v>
      </c>
      <c r="E6" s="316"/>
      <c r="F6" s="317" t="s">
        <v>53</v>
      </c>
      <c r="G6" s="321"/>
      <c r="H6" s="319" t="s">
        <v>30</v>
      </c>
      <c r="I6" s="320" t="s">
        <v>30</v>
      </c>
    </row>
    <row r="7" spans="1:9" s="253" customFormat="1" ht="21.75" customHeight="1">
      <c r="A7" s="516"/>
      <c r="B7" s="519"/>
      <c r="C7" s="322"/>
      <c r="D7" s="323" t="s">
        <v>172</v>
      </c>
      <c r="E7" s="324"/>
      <c r="F7" s="325" t="s">
        <v>54</v>
      </c>
      <c r="G7" s="326">
        <f>TRUNC((G4+G5+G6),0)</f>
        <v>0</v>
      </c>
      <c r="H7" s="327" t="s">
        <v>30</v>
      </c>
      <c r="I7" s="328"/>
    </row>
    <row r="8" spans="1:9" s="253" customFormat="1" ht="21.75" customHeight="1">
      <c r="A8" s="516"/>
      <c r="B8" s="518" t="s">
        <v>141</v>
      </c>
      <c r="C8" s="329"/>
      <c r="D8" s="315" t="s">
        <v>173</v>
      </c>
      <c r="E8" s="316"/>
      <c r="F8" s="317">
        <v>2</v>
      </c>
      <c r="G8" s="318">
        <f>내역서총괄표!G4</f>
        <v>0</v>
      </c>
      <c r="H8" s="319" t="s">
        <v>30</v>
      </c>
      <c r="I8" s="320" t="s">
        <v>30</v>
      </c>
    </row>
    <row r="9" spans="1:9" s="253" customFormat="1" ht="21.75" customHeight="1">
      <c r="A9" s="516"/>
      <c r="B9" s="519"/>
      <c r="C9" s="314"/>
      <c r="D9" s="315" t="s">
        <v>174</v>
      </c>
      <c r="E9" s="316"/>
      <c r="F9" s="317">
        <v>3</v>
      </c>
      <c r="G9" s="321">
        <f>TRUNC((G8*H9),0)</f>
        <v>0</v>
      </c>
      <c r="H9" s="330">
        <v>0.13700000000000001</v>
      </c>
      <c r="I9" s="320" t="s">
        <v>227</v>
      </c>
    </row>
    <row r="10" spans="1:9" s="253" customFormat="1" ht="21.75" customHeight="1">
      <c r="A10" s="516"/>
      <c r="B10" s="519"/>
      <c r="C10" s="322"/>
      <c r="D10" s="323" t="s">
        <v>172</v>
      </c>
      <c r="E10" s="324"/>
      <c r="F10" s="325" t="s">
        <v>55</v>
      </c>
      <c r="G10" s="326">
        <f>TRUNC((G8+G9),0)</f>
        <v>0</v>
      </c>
      <c r="H10" s="327" t="s">
        <v>30</v>
      </c>
      <c r="I10" s="328" t="s">
        <v>228</v>
      </c>
    </row>
    <row r="11" spans="1:9" s="253" customFormat="1" ht="21.75" customHeight="1">
      <c r="A11" s="516"/>
      <c r="B11" s="518" t="s">
        <v>142</v>
      </c>
      <c r="C11" s="329"/>
      <c r="D11" s="315" t="s">
        <v>175</v>
      </c>
      <c r="E11" s="316"/>
      <c r="F11" s="317">
        <v>4</v>
      </c>
      <c r="G11" s="318">
        <f>내역서총괄표!I4</f>
        <v>0</v>
      </c>
      <c r="H11" s="319" t="s">
        <v>30</v>
      </c>
      <c r="I11" s="320" t="s">
        <v>30</v>
      </c>
    </row>
    <row r="12" spans="1:9" s="253" customFormat="1" ht="21.75" customHeight="1">
      <c r="A12" s="516"/>
      <c r="B12" s="519"/>
      <c r="C12" s="314"/>
      <c r="D12" s="315" t="s">
        <v>176</v>
      </c>
      <c r="E12" s="316"/>
      <c r="F12" s="317">
        <v>5</v>
      </c>
      <c r="G12" s="321">
        <f>TRUNC((G10*H12),0)</f>
        <v>0</v>
      </c>
      <c r="H12" s="331">
        <v>3.6999999999999998E-2</v>
      </c>
      <c r="I12" s="320" t="s">
        <v>212</v>
      </c>
    </row>
    <row r="13" spans="1:9" s="253" customFormat="1" ht="21.75" customHeight="1">
      <c r="A13" s="516"/>
      <c r="B13" s="519"/>
      <c r="C13" s="314"/>
      <c r="D13" s="315" t="s">
        <v>177</v>
      </c>
      <c r="E13" s="316"/>
      <c r="F13" s="317">
        <v>6</v>
      </c>
      <c r="G13" s="321">
        <f>TRUNC((G10*H13),0)</f>
        <v>0</v>
      </c>
      <c r="H13" s="332">
        <v>1.01E-2</v>
      </c>
      <c r="I13" s="320" t="s">
        <v>215</v>
      </c>
    </row>
    <row r="14" spans="1:9" s="253" customFormat="1" ht="21.75" customHeight="1">
      <c r="A14" s="516"/>
      <c r="B14" s="519"/>
      <c r="C14" s="314"/>
      <c r="D14" s="315" t="s">
        <v>178</v>
      </c>
      <c r="E14" s="316"/>
      <c r="F14" s="317">
        <v>7</v>
      </c>
      <c r="G14" s="397">
        <v>1176719</v>
      </c>
      <c r="H14" s="398">
        <v>3.5450000000000002E-2</v>
      </c>
      <c r="I14" s="399" t="s">
        <v>229</v>
      </c>
    </row>
    <row r="15" spans="1:9" s="253" customFormat="1" ht="21.75" customHeight="1">
      <c r="A15" s="516"/>
      <c r="B15" s="519"/>
      <c r="C15" s="314"/>
      <c r="D15" s="315" t="s">
        <v>179</v>
      </c>
      <c r="E15" s="316"/>
      <c r="F15" s="317">
        <v>8</v>
      </c>
      <c r="G15" s="397">
        <v>1493719</v>
      </c>
      <c r="H15" s="400">
        <v>4.4999999999999998E-2</v>
      </c>
      <c r="I15" s="399" t="s">
        <v>230</v>
      </c>
    </row>
    <row r="16" spans="1:9" s="253" customFormat="1" ht="21.75" customHeight="1">
      <c r="A16" s="516"/>
      <c r="B16" s="519"/>
      <c r="C16" s="314"/>
      <c r="D16" s="315" t="s">
        <v>181</v>
      </c>
      <c r="E16" s="316"/>
      <c r="F16" s="317">
        <v>9</v>
      </c>
      <c r="G16" s="397">
        <v>150737</v>
      </c>
      <c r="H16" s="401">
        <v>0.12809999999999999</v>
      </c>
      <c r="I16" s="399" t="s">
        <v>235</v>
      </c>
    </row>
    <row r="17" spans="1:9" s="253" customFormat="1" ht="21.75" customHeight="1">
      <c r="A17" s="516"/>
      <c r="B17" s="519"/>
      <c r="C17" s="314"/>
      <c r="D17" s="315" t="s">
        <v>180</v>
      </c>
      <c r="E17" s="316"/>
      <c r="F17" s="317">
        <v>10</v>
      </c>
      <c r="G17" s="397">
        <v>763456</v>
      </c>
      <c r="H17" s="402">
        <v>2.3E-2</v>
      </c>
      <c r="I17" s="399" t="s">
        <v>231</v>
      </c>
    </row>
    <row r="18" spans="1:9" s="253" customFormat="1" ht="21.75" customHeight="1">
      <c r="A18" s="516"/>
      <c r="B18" s="519"/>
      <c r="C18" s="314"/>
      <c r="D18" s="512" t="s">
        <v>225</v>
      </c>
      <c r="E18" s="512"/>
      <c r="F18" s="317">
        <v>11</v>
      </c>
      <c r="G18" s="321">
        <f>TRUNC(((G7+G8+G11)*H18),0)</f>
        <v>0</v>
      </c>
      <c r="H18" s="331">
        <v>1.6000000000000001E-3</v>
      </c>
      <c r="I18" s="320" t="s">
        <v>233</v>
      </c>
    </row>
    <row r="19" spans="1:9" s="253" customFormat="1" ht="21.75" customHeight="1">
      <c r="A19" s="516"/>
      <c r="B19" s="519"/>
      <c r="C19" s="314"/>
      <c r="D19" s="315" t="s">
        <v>182</v>
      </c>
      <c r="E19" s="316"/>
      <c r="F19" s="317">
        <v>12</v>
      </c>
      <c r="G19" s="321">
        <v>2393580</v>
      </c>
      <c r="H19" s="332">
        <v>2.93E-2</v>
      </c>
      <c r="I19" s="320" t="s">
        <v>232</v>
      </c>
    </row>
    <row r="20" spans="1:9" s="253" customFormat="1" ht="21.75" customHeight="1">
      <c r="A20" s="516"/>
      <c r="B20" s="519"/>
      <c r="C20" s="314"/>
      <c r="D20" s="315" t="s">
        <v>183</v>
      </c>
      <c r="E20" s="316"/>
      <c r="F20" s="317">
        <v>13</v>
      </c>
      <c r="G20" s="321">
        <f>TRUNC(((G7+G8+G11)*H20),0)</f>
        <v>0</v>
      </c>
      <c r="H20" s="331">
        <v>8.0000000000000002E-3</v>
      </c>
      <c r="I20" s="320" t="s">
        <v>234</v>
      </c>
    </row>
    <row r="21" spans="1:9" s="253" customFormat="1" ht="21.75" hidden="1" customHeight="1">
      <c r="A21" s="516"/>
      <c r="B21" s="519"/>
      <c r="C21" s="314"/>
      <c r="D21" s="315" t="s">
        <v>184</v>
      </c>
      <c r="E21" s="316"/>
      <c r="F21" s="317" t="s">
        <v>56</v>
      </c>
      <c r="G21" s="321"/>
      <c r="H21" s="319" t="s">
        <v>30</v>
      </c>
      <c r="I21" s="320"/>
    </row>
    <row r="22" spans="1:9" s="253" customFormat="1" ht="21.75" hidden="1" customHeight="1">
      <c r="A22" s="516"/>
      <c r="B22" s="519"/>
      <c r="C22" s="314"/>
      <c r="D22" s="512" t="s">
        <v>57</v>
      </c>
      <c r="E22" s="512"/>
      <c r="F22" s="317" t="s">
        <v>58</v>
      </c>
      <c r="G22" s="321"/>
      <c r="H22" s="319" t="s">
        <v>30</v>
      </c>
      <c r="I22" s="320"/>
    </row>
    <row r="23" spans="1:9" s="253" customFormat="1" ht="21.75" customHeight="1">
      <c r="A23" s="516"/>
      <c r="B23" s="519"/>
      <c r="C23" s="314"/>
      <c r="D23" s="315" t="s">
        <v>185</v>
      </c>
      <c r="E23" s="316"/>
      <c r="F23" s="317">
        <v>14</v>
      </c>
      <c r="G23" s="321">
        <f>TRUNC(((G7+G10)*H23),0)</f>
        <v>0</v>
      </c>
      <c r="H23" s="330">
        <v>8.4000000000000005E-2</v>
      </c>
      <c r="I23" s="320" t="s">
        <v>249</v>
      </c>
    </row>
    <row r="24" spans="1:9" s="253" customFormat="1" ht="21.75" customHeight="1">
      <c r="A24" s="517"/>
      <c r="B24" s="519"/>
      <c r="C24" s="333"/>
      <c r="D24" s="323" t="s">
        <v>172</v>
      </c>
      <c r="E24" s="324"/>
      <c r="F24" s="325" t="s">
        <v>59</v>
      </c>
      <c r="G24" s="326"/>
      <c r="H24" s="327" t="s">
        <v>30</v>
      </c>
      <c r="I24" s="328" t="s">
        <v>236</v>
      </c>
    </row>
    <row r="25" spans="1:9" s="253" customFormat="1" ht="21.75" customHeight="1">
      <c r="A25" s="334" t="s">
        <v>30</v>
      </c>
      <c r="B25" s="324" t="s">
        <v>30</v>
      </c>
      <c r="C25" s="324"/>
      <c r="D25" s="323" t="s">
        <v>186</v>
      </c>
      <c r="E25" s="324"/>
      <c r="F25" s="325" t="s">
        <v>60</v>
      </c>
      <c r="G25" s="326"/>
      <c r="H25" s="327" t="s">
        <v>30</v>
      </c>
      <c r="I25" s="328" t="s">
        <v>61</v>
      </c>
    </row>
    <row r="26" spans="1:9" s="253" customFormat="1" ht="21.75" customHeight="1">
      <c r="A26" s="334" t="s">
        <v>30</v>
      </c>
      <c r="B26" s="324" t="s">
        <v>30</v>
      </c>
      <c r="C26" s="324"/>
      <c r="D26" s="323" t="s">
        <v>187</v>
      </c>
      <c r="E26" s="324"/>
      <c r="F26" s="325" t="s">
        <v>62</v>
      </c>
      <c r="G26" s="326"/>
      <c r="H26" s="335">
        <v>0.06</v>
      </c>
      <c r="I26" s="328" t="s">
        <v>63</v>
      </c>
    </row>
    <row r="27" spans="1:9" s="253" customFormat="1" ht="21.75" customHeight="1">
      <c r="A27" s="334" t="s">
        <v>30</v>
      </c>
      <c r="B27" s="324" t="s">
        <v>30</v>
      </c>
      <c r="C27" s="324"/>
      <c r="D27" s="323" t="s">
        <v>188</v>
      </c>
      <c r="E27" s="324"/>
      <c r="F27" s="325" t="s">
        <v>64</v>
      </c>
      <c r="G27" s="326"/>
      <c r="H27" s="335">
        <v>0.15</v>
      </c>
      <c r="I27" s="328" t="s">
        <v>152</v>
      </c>
    </row>
    <row r="28" spans="1:9" s="253" customFormat="1" ht="21.75" customHeight="1">
      <c r="A28" s="334"/>
      <c r="B28" s="324"/>
      <c r="C28" s="324"/>
      <c r="D28" s="323" t="s">
        <v>250</v>
      </c>
      <c r="E28" s="324"/>
      <c r="F28" s="406" t="s">
        <v>252</v>
      </c>
      <c r="G28" s="326"/>
      <c r="H28" s="335"/>
      <c r="I28" s="328"/>
    </row>
    <row r="29" spans="1:9" s="253" customFormat="1" ht="21.75" customHeight="1">
      <c r="A29" s="334" t="s">
        <v>30</v>
      </c>
      <c r="B29" s="324" t="s">
        <v>30</v>
      </c>
      <c r="C29" s="324"/>
      <c r="D29" s="323" t="s">
        <v>189</v>
      </c>
      <c r="E29" s="324"/>
      <c r="F29" s="325" t="s">
        <v>253</v>
      </c>
      <c r="G29" s="326"/>
      <c r="H29" s="327" t="s">
        <v>30</v>
      </c>
      <c r="I29" s="328" t="s">
        <v>251</v>
      </c>
    </row>
    <row r="30" spans="1:9" s="253" customFormat="1" ht="21.75" customHeight="1">
      <c r="A30" s="334" t="s">
        <v>30</v>
      </c>
      <c r="B30" s="324" t="s">
        <v>30</v>
      </c>
      <c r="C30" s="324"/>
      <c r="D30" s="323" t="s">
        <v>190</v>
      </c>
      <c r="E30" s="324"/>
      <c r="F30" s="325" t="s">
        <v>254</v>
      </c>
      <c r="G30" s="336"/>
      <c r="H30" s="335">
        <v>0.1</v>
      </c>
      <c r="I30" s="328" t="s">
        <v>255</v>
      </c>
    </row>
    <row r="31" spans="1:9" s="253" customFormat="1" ht="21.75" hidden="1" customHeight="1">
      <c r="A31" s="334"/>
      <c r="B31" s="324"/>
      <c r="C31" s="324"/>
      <c r="D31" s="323" t="s">
        <v>169</v>
      </c>
      <c r="E31" s="337"/>
      <c r="F31" s="325" t="s">
        <v>147</v>
      </c>
      <c r="G31" s="326"/>
      <c r="H31" s="327"/>
      <c r="I31" s="328"/>
    </row>
    <row r="32" spans="1:9" s="253" customFormat="1" ht="21.75" customHeight="1">
      <c r="A32" s="334" t="s">
        <v>30</v>
      </c>
      <c r="B32" s="324" t="s">
        <v>30</v>
      </c>
      <c r="C32" s="324"/>
      <c r="D32" s="323" t="s">
        <v>191</v>
      </c>
      <c r="E32" s="324"/>
      <c r="F32" s="325" t="s">
        <v>148</v>
      </c>
      <c r="G32" s="326"/>
      <c r="H32" s="327" t="s">
        <v>30</v>
      </c>
      <c r="I32" s="328" t="s">
        <v>256</v>
      </c>
    </row>
    <row r="33" spans="1:15" s="253" customFormat="1" ht="21.75" hidden="1" customHeight="1">
      <c r="A33" s="334" t="s">
        <v>30</v>
      </c>
      <c r="B33" s="324" t="s">
        <v>30</v>
      </c>
      <c r="C33" s="324"/>
      <c r="D33" s="323" t="s">
        <v>192</v>
      </c>
      <c r="E33" s="324"/>
      <c r="F33" s="325" t="s">
        <v>149</v>
      </c>
      <c r="G33" s="326"/>
      <c r="H33" s="327" t="s">
        <v>30</v>
      </c>
      <c r="I33" s="328" t="s">
        <v>30</v>
      </c>
    </row>
    <row r="34" spans="1:15" s="253" customFormat="1" ht="21.75" hidden="1" customHeight="1">
      <c r="A34" s="334" t="s">
        <v>30</v>
      </c>
      <c r="B34" s="324" t="s">
        <v>30</v>
      </c>
      <c r="C34" s="324" t="s">
        <v>258</v>
      </c>
      <c r="D34" s="323" t="s">
        <v>193</v>
      </c>
      <c r="E34" s="324"/>
      <c r="F34" s="325" t="s">
        <v>150</v>
      </c>
      <c r="G34" s="326"/>
      <c r="H34" s="327" t="s">
        <v>30</v>
      </c>
      <c r="I34" s="328" t="s">
        <v>30</v>
      </c>
      <c r="N34" s="392">
        <v>89157000</v>
      </c>
      <c r="O34" s="394">
        <f>N34</f>
        <v>89157000</v>
      </c>
    </row>
    <row r="35" spans="1:15" s="253" customFormat="1" ht="21.75" customHeight="1" thickBot="1">
      <c r="A35" s="338" t="s">
        <v>30</v>
      </c>
      <c r="B35" s="339" t="s">
        <v>30</v>
      </c>
      <c r="C35" s="339"/>
      <c r="D35" s="340" t="s">
        <v>194</v>
      </c>
      <c r="E35" s="339"/>
      <c r="F35" s="341"/>
      <c r="G35" s="342"/>
      <c r="H35" s="343" t="s">
        <v>30</v>
      </c>
      <c r="I35" s="344" t="s">
        <v>237</v>
      </c>
      <c r="N35" s="392"/>
      <c r="O35" s="394"/>
    </row>
    <row r="36" spans="1:15">
      <c r="O36" s="393"/>
    </row>
  </sheetData>
  <mergeCells count="8">
    <mergeCell ref="D22:E22"/>
    <mergeCell ref="A1:I2"/>
    <mergeCell ref="A4:A24"/>
    <mergeCell ref="B4:B7"/>
    <mergeCell ref="B8:B10"/>
    <mergeCell ref="B11:B24"/>
    <mergeCell ref="A3:E3"/>
    <mergeCell ref="D18:E18"/>
  </mergeCells>
  <phoneticPr fontId="2" type="noConversion"/>
  <printOptions horizontalCentered="1"/>
  <pageMargins left="0.59055118110236227" right="0.59055118110236227" top="0.74803149606299213" bottom="0.59055118110236227" header="0.19685039370078741" footer="0.19685039370078741"/>
  <pageSetup paperSize="9" orientation="portrait" r:id="rId1"/>
  <ignoredErrors>
    <ignoredError sqref="F4:F7 F10 F21:F22 F31 F24:F27 F33:F34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31"/>
  <sheetViews>
    <sheetView view="pageBreakPreview" topLeftCell="A7" zoomScale="115" zoomScaleSheetLayoutView="115" workbookViewId="0">
      <selection activeCell="F17" sqref="F17:F18"/>
    </sheetView>
  </sheetViews>
  <sheetFormatPr defaultRowHeight="13.5"/>
  <cols>
    <col min="1" max="1" width="8.83203125" style="345" customWidth="1"/>
    <col min="2" max="2" width="28.83203125" style="345" customWidth="1"/>
    <col min="3" max="3" width="15.83203125" style="345" customWidth="1"/>
    <col min="4" max="4" width="12.83203125" style="345" customWidth="1"/>
    <col min="5" max="5" width="8.83203125" style="345" customWidth="1"/>
    <col min="6" max="9" width="18.83203125" style="345" customWidth="1"/>
    <col min="10" max="10" width="13.33203125" style="345" customWidth="1"/>
    <col min="11" max="11" width="13.33203125" style="345" bestFit="1" customWidth="1"/>
    <col min="12" max="16384" width="9.33203125" style="345"/>
  </cols>
  <sheetData>
    <row r="1" spans="1:10" s="253" customFormat="1" ht="24.95" customHeight="1">
      <c r="A1" s="522" t="s">
        <v>153</v>
      </c>
      <c r="B1" s="522"/>
      <c r="C1" s="522"/>
      <c r="D1" s="522"/>
      <c r="E1" s="522"/>
      <c r="F1" s="522"/>
      <c r="G1" s="522"/>
      <c r="H1" s="522"/>
      <c r="I1" s="522"/>
      <c r="J1" s="522"/>
    </row>
    <row r="2" spans="1:10" s="253" customFormat="1" ht="9.9499999999999993" customHeight="1" thickBot="1">
      <c r="A2" s="523"/>
      <c r="B2" s="523"/>
      <c r="C2" s="523"/>
      <c r="D2" s="523"/>
      <c r="E2" s="523"/>
      <c r="F2" s="523"/>
      <c r="G2" s="523"/>
      <c r="H2" s="523"/>
      <c r="I2" s="523"/>
      <c r="J2" s="523"/>
    </row>
    <row r="3" spans="1:10" s="253" customFormat="1" ht="24" customHeight="1">
      <c r="A3" s="346" t="s">
        <v>26</v>
      </c>
      <c r="B3" s="347" t="s">
        <v>154</v>
      </c>
      <c r="C3" s="347" t="s">
        <v>155</v>
      </c>
      <c r="D3" s="347" t="s">
        <v>156</v>
      </c>
      <c r="E3" s="347" t="s">
        <v>27</v>
      </c>
      <c r="F3" s="347" t="s">
        <v>157</v>
      </c>
      <c r="G3" s="347" t="s">
        <v>28</v>
      </c>
      <c r="H3" s="347" t="s">
        <v>29</v>
      </c>
      <c r="I3" s="347" t="s">
        <v>158</v>
      </c>
      <c r="J3" s="348" t="s">
        <v>159</v>
      </c>
    </row>
    <row r="4" spans="1:10" s="253" customFormat="1" ht="24" customHeight="1">
      <c r="A4" s="349">
        <v>1</v>
      </c>
      <c r="B4" s="350" t="s">
        <v>162</v>
      </c>
      <c r="C4" s="350" t="s">
        <v>30</v>
      </c>
      <c r="D4" s="351"/>
      <c r="E4" s="352" t="s">
        <v>30</v>
      </c>
      <c r="F4" s="353">
        <f>G4+H4+I4</f>
        <v>0</v>
      </c>
      <c r="G4" s="353">
        <f>G5+G6</f>
        <v>0</v>
      </c>
      <c r="H4" s="353">
        <f>H5+H6</f>
        <v>0</v>
      </c>
      <c r="I4" s="353">
        <f>I5+I6</f>
        <v>0</v>
      </c>
      <c r="J4" s="354" t="s">
        <v>30</v>
      </c>
    </row>
    <row r="5" spans="1:10" s="253" customFormat="1" ht="24" customHeight="1">
      <c r="A5" s="349">
        <v>2</v>
      </c>
      <c r="B5" s="350" t="s">
        <v>201</v>
      </c>
      <c r="C5" s="350"/>
      <c r="D5" s="351"/>
      <c r="E5" s="352"/>
      <c r="F5" s="353">
        <f>G5+H5+I5</f>
        <v>0</v>
      </c>
      <c r="G5" s="353">
        <f>내역서!L5</f>
        <v>0</v>
      </c>
      <c r="H5" s="353">
        <f>내역서!N5</f>
        <v>0</v>
      </c>
      <c r="I5" s="353">
        <f>내역서!P5</f>
        <v>0</v>
      </c>
      <c r="J5" s="354"/>
    </row>
    <row r="6" spans="1:10" s="253" customFormat="1" ht="24" customHeight="1">
      <c r="A6" s="349">
        <v>3</v>
      </c>
      <c r="B6" s="350" t="s">
        <v>31</v>
      </c>
      <c r="C6" s="350"/>
      <c r="D6" s="351"/>
      <c r="E6" s="352"/>
      <c r="F6" s="353">
        <f>G6+H6+I6</f>
        <v>0</v>
      </c>
      <c r="G6" s="353">
        <f>내역서!L17</f>
        <v>0</v>
      </c>
      <c r="H6" s="353">
        <f>내역서!N17</f>
        <v>0</v>
      </c>
      <c r="I6" s="353">
        <f>내역서!P17</f>
        <v>0</v>
      </c>
      <c r="J6" s="354"/>
    </row>
    <row r="7" spans="1:10" s="253" customFormat="1" ht="24" customHeight="1">
      <c r="A7" s="349"/>
      <c r="B7" s="350"/>
      <c r="C7" s="350"/>
      <c r="D7" s="351"/>
      <c r="E7" s="352"/>
      <c r="F7" s="353"/>
      <c r="G7" s="353"/>
      <c r="H7" s="353"/>
      <c r="I7" s="353"/>
      <c r="J7" s="354"/>
    </row>
    <row r="8" spans="1:10" s="253" customFormat="1" ht="24" customHeight="1">
      <c r="A8" s="355" t="s">
        <v>30</v>
      </c>
      <c r="B8" s="350" t="s">
        <v>32</v>
      </c>
      <c r="C8" s="350" t="s">
        <v>30</v>
      </c>
      <c r="D8" s="356">
        <v>13.7</v>
      </c>
      <c r="E8" s="352" t="s">
        <v>33</v>
      </c>
      <c r="F8" s="353"/>
      <c r="G8" s="357"/>
      <c r="H8" s="357"/>
      <c r="I8" s="357"/>
      <c r="J8" s="354" t="s">
        <v>30</v>
      </c>
    </row>
    <row r="9" spans="1:10" s="253" customFormat="1" ht="24" customHeight="1">
      <c r="A9" s="355" t="s">
        <v>30</v>
      </c>
      <c r="B9" s="350" t="s">
        <v>34</v>
      </c>
      <c r="C9" s="350" t="s">
        <v>30</v>
      </c>
      <c r="D9" s="358">
        <v>3.7</v>
      </c>
      <c r="E9" s="352" t="s">
        <v>33</v>
      </c>
      <c r="F9" s="353"/>
      <c r="G9" s="357"/>
      <c r="H9" s="357"/>
      <c r="I9" s="357"/>
      <c r="J9" s="354" t="s">
        <v>30</v>
      </c>
    </row>
    <row r="10" spans="1:10" s="253" customFormat="1" ht="24" customHeight="1">
      <c r="A10" s="355" t="s">
        <v>30</v>
      </c>
      <c r="B10" s="350" t="s">
        <v>35</v>
      </c>
      <c r="C10" s="350" t="s">
        <v>30</v>
      </c>
      <c r="D10" s="358">
        <v>1.01</v>
      </c>
      <c r="E10" s="352" t="s">
        <v>33</v>
      </c>
      <c r="F10" s="353"/>
      <c r="G10" s="357"/>
      <c r="H10" s="357"/>
      <c r="I10" s="357"/>
      <c r="J10" s="354" t="s">
        <v>30</v>
      </c>
    </row>
    <row r="11" spans="1:10" s="253" customFormat="1" ht="24" customHeight="1">
      <c r="A11" s="407" t="s">
        <v>30</v>
      </c>
      <c r="B11" s="408" t="s">
        <v>36</v>
      </c>
      <c r="C11" s="408" t="s">
        <v>30</v>
      </c>
      <c r="D11" s="409">
        <v>3.5449999999999999</v>
      </c>
      <c r="E11" s="410" t="s">
        <v>33</v>
      </c>
      <c r="F11" s="395">
        <v>1176719</v>
      </c>
      <c r="G11" s="411"/>
      <c r="H11" s="411"/>
      <c r="I11" s="411"/>
      <c r="J11" s="412" t="s">
        <v>30</v>
      </c>
    </row>
    <row r="12" spans="1:10" s="253" customFormat="1" ht="24" customHeight="1">
      <c r="A12" s="407" t="s">
        <v>30</v>
      </c>
      <c r="B12" s="408" t="s">
        <v>37</v>
      </c>
      <c r="C12" s="408" t="s">
        <v>30</v>
      </c>
      <c r="D12" s="413">
        <v>4.5</v>
      </c>
      <c r="E12" s="410" t="s">
        <v>33</v>
      </c>
      <c r="F12" s="395">
        <v>1493719</v>
      </c>
      <c r="G12" s="411"/>
      <c r="H12" s="411"/>
      <c r="I12" s="411"/>
      <c r="J12" s="412" t="s">
        <v>30</v>
      </c>
    </row>
    <row r="13" spans="1:10" s="253" customFormat="1" ht="24" customHeight="1">
      <c r="A13" s="407" t="s">
        <v>30</v>
      </c>
      <c r="B13" s="408" t="s">
        <v>38</v>
      </c>
      <c r="C13" s="408" t="s">
        <v>30</v>
      </c>
      <c r="D13" s="414">
        <v>12.81</v>
      </c>
      <c r="E13" s="410" t="s">
        <v>33</v>
      </c>
      <c r="F13" s="395">
        <v>150737</v>
      </c>
      <c r="G13" s="411"/>
      <c r="H13" s="411"/>
      <c r="I13" s="411"/>
      <c r="J13" s="412" t="s">
        <v>30</v>
      </c>
    </row>
    <row r="14" spans="1:10" s="253" customFormat="1" ht="24" customHeight="1">
      <c r="A14" s="355"/>
      <c r="B14" s="350" t="s">
        <v>216</v>
      </c>
      <c r="C14" s="350"/>
      <c r="D14" s="358">
        <v>2.2999999999999998</v>
      </c>
      <c r="E14" s="352" t="s">
        <v>217</v>
      </c>
      <c r="F14" s="395">
        <v>763456</v>
      </c>
      <c r="G14" s="357"/>
      <c r="H14" s="357"/>
      <c r="I14" s="357"/>
      <c r="J14" s="354"/>
    </row>
    <row r="15" spans="1:10" s="253" customFormat="1" ht="24" customHeight="1">
      <c r="A15" s="355"/>
      <c r="B15" s="350" t="s">
        <v>224</v>
      </c>
      <c r="C15" s="350"/>
      <c r="D15" s="358">
        <v>0.16</v>
      </c>
      <c r="E15" s="352" t="s">
        <v>226</v>
      </c>
      <c r="F15" s="395"/>
      <c r="G15" s="357"/>
      <c r="H15" s="357"/>
      <c r="I15" s="357"/>
      <c r="J15" s="354"/>
    </row>
    <row r="16" spans="1:10" s="253" customFormat="1" ht="24" customHeight="1">
      <c r="A16" s="355" t="s">
        <v>30</v>
      </c>
      <c r="B16" s="350" t="s">
        <v>39</v>
      </c>
      <c r="C16" s="350" t="s">
        <v>30</v>
      </c>
      <c r="D16" s="358">
        <v>2.93</v>
      </c>
      <c r="E16" s="352" t="s">
        <v>33</v>
      </c>
      <c r="F16" s="353">
        <v>2393580</v>
      </c>
      <c r="G16" s="357"/>
      <c r="H16" s="357"/>
      <c r="I16" s="357"/>
      <c r="J16" s="354" t="s">
        <v>30</v>
      </c>
    </row>
    <row r="17" spans="1:10" s="253" customFormat="1" ht="24" customHeight="1">
      <c r="A17" s="355"/>
      <c r="B17" s="350" t="s">
        <v>218</v>
      </c>
      <c r="C17" s="350"/>
      <c r="D17" s="358">
        <v>0.8</v>
      </c>
      <c r="E17" s="352" t="s">
        <v>219</v>
      </c>
      <c r="F17" s="395">
        <f>TRUNC(((F4)*D17/100),0)</f>
        <v>0</v>
      </c>
      <c r="G17" s="357"/>
      <c r="H17" s="357"/>
      <c r="I17" s="357"/>
      <c r="J17" s="354"/>
    </row>
    <row r="18" spans="1:10" s="253" customFormat="1" ht="24" customHeight="1">
      <c r="A18" s="355" t="s">
        <v>30</v>
      </c>
      <c r="B18" s="350" t="s">
        <v>40</v>
      </c>
      <c r="C18" s="350" t="s">
        <v>30</v>
      </c>
      <c r="D18" s="356">
        <v>8.4</v>
      </c>
      <c r="E18" s="352" t="s">
        <v>33</v>
      </c>
      <c r="F18" s="353">
        <f>TRUNC(((H4+G4+F8)*D18/100),0)</f>
        <v>0</v>
      </c>
      <c r="G18" s="357"/>
      <c r="H18" s="357"/>
      <c r="I18" s="357"/>
      <c r="J18" s="354" t="s">
        <v>30</v>
      </c>
    </row>
    <row r="19" spans="1:10" s="253" customFormat="1" ht="24" customHeight="1">
      <c r="A19" s="355" t="s">
        <v>30</v>
      </c>
      <c r="B19" s="350" t="s">
        <v>41</v>
      </c>
      <c r="C19" s="350" t="s">
        <v>30</v>
      </c>
      <c r="D19" s="351"/>
      <c r="E19" s="352" t="s">
        <v>30</v>
      </c>
      <c r="F19" s="353"/>
      <c r="G19" s="357"/>
      <c r="H19" s="357"/>
      <c r="I19" s="357"/>
      <c r="J19" s="354" t="s">
        <v>30</v>
      </c>
    </row>
    <row r="20" spans="1:10" s="253" customFormat="1" ht="24" customHeight="1">
      <c r="A20" s="355" t="s">
        <v>30</v>
      </c>
      <c r="B20" s="350" t="s">
        <v>42</v>
      </c>
      <c r="C20" s="350" t="s">
        <v>30</v>
      </c>
      <c r="D20" s="359">
        <v>6</v>
      </c>
      <c r="E20" s="352" t="s">
        <v>33</v>
      </c>
      <c r="F20" s="353"/>
      <c r="G20" s="357"/>
      <c r="H20" s="357"/>
      <c r="I20" s="357"/>
      <c r="J20" s="354" t="s">
        <v>30</v>
      </c>
    </row>
    <row r="21" spans="1:10" s="253" customFormat="1" ht="24" customHeight="1">
      <c r="A21" s="355" t="s">
        <v>30</v>
      </c>
      <c r="B21" s="350" t="s">
        <v>43</v>
      </c>
      <c r="C21" s="350" t="s">
        <v>30</v>
      </c>
      <c r="D21" s="359">
        <v>15</v>
      </c>
      <c r="E21" s="352" t="s">
        <v>33</v>
      </c>
      <c r="F21" s="353"/>
      <c r="G21" s="357"/>
      <c r="H21" s="357"/>
      <c r="I21" s="357"/>
      <c r="J21" s="360"/>
    </row>
    <row r="22" spans="1:10" s="253" customFormat="1" ht="24" customHeight="1">
      <c r="A22" s="355"/>
      <c r="B22" s="350" t="s">
        <v>257</v>
      </c>
      <c r="C22" s="350"/>
      <c r="D22" s="359"/>
      <c r="E22" s="352"/>
      <c r="F22" s="353"/>
      <c r="G22" s="357"/>
      <c r="H22" s="357"/>
      <c r="I22" s="357"/>
      <c r="J22" s="360"/>
    </row>
    <row r="23" spans="1:10" s="253" customFormat="1" ht="24" customHeight="1">
      <c r="A23" s="355" t="s">
        <v>30</v>
      </c>
      <c r="B23" s="350" t="s">
        <v>44</v>
      </c>
      <c r="C23" s="350" t="s">
        <v>30</v>
      </c>
      <c r="D23" s="351"/>
      <c r="E23" s="352" t="s">
        <v>30</v>
      </c>
      <c r="F23" s="353"/>
      <c r="G23" s="357"/>
      <c r="H23" s="357"/>
      <c r="I23" s="357"/>
      <c r="J23" s="354" t="s">
        <v>30</v>
      </c>
    </row>
    <row r="24" spans="1:10" s="253" customFormat="1" ht="24" customHeight="1">
      <c r="A24" s="355" t="s">
        <v>30</v>
      </c>
      <c r="B24" s="350" t="s">
        <v>45</v>
      </c>
      <c r="C24" s="350" t="s">
        <v>30</v>
      </c>
      <c r="D24" s="359">
        <v>10</v>
      </c>
      <c r="E24" s="352" t="s">
        <v>33</v>
      </c>
      <c r="F24" s="353"/>
      <c r="G24" s="357"/>
      <c r="H24" s="357"/>
      <c r="I24" s="357"/>
      <c r="J24" s="354" t="s">
        <v>30</v>
      </c>
    </row>
    <row r="25" spans="1:10" s="253" customFormat="1" ht="24" hidden="1" customHeight="1">
      <c r="A25" s="355"/>
      <c r="B25" s="350" t="s">
        <v>168</v>
      </c>
      <c r="C25" s="350"/>
      <c r="D25" s="351"/>
      <c r="E25" s="352"/>
      <c r="F25" s="353"/>
      <c r="G25" s="357"/>
      <c r="H25" s="357"/>
      <c r="I25" s="357"/>
      <c r="J25" s="354"/>
    </row>
    <row r="26" spans="1:10" s="253" customFormat="1" ht="24" customHeight="1">
      <c r="A26" s="355" t="s">
        <v>30</v>
      </c>
      <c r="B26" s="350" t="s">
        <v>46</v>
      </c>
      <c r="C26" s="350" t="s">
        <v>30</v>
      </c>
      <c r="D26" s="351"/>
      <c r="E26" s="352" t="s">
        <v>30</v>
      </c>
      <c r="F26" s="353"/>
      <c r="G26" s="357"/>
      <c r="H26" s="357"/>
      <c r="I26" s="357"/>
      <c r="J26" s="354" t="s">
        <v>30</v>
      </c>
    </row>
    <row r="27" spans="1:10" s="253" customFormat="1" ht="24" customHeight="1" thickBot="1">
      <c r="A27" s="361" t="s">
        <v>30</v>
      </c>
      <c r="B27" s="362" t="s">
        <v>47</v>
      </c>
      <c r="C27" s="362" t="s">
        <v>30</v>
      </c>
      <c r="D27" s="363"/>
      <c r="E27" s="364" t="s">
        <v>30</v>
      </c>
      <c r="F27" s="365"/>
      <c r="G27" s="366"/>
      <c r="H27" s="366"/>
      <c r="I27" s="366"/>
      <c r="J27" s="367" t="s">
        <v>195</v>
      </c>
    </row>
    <row r="28" spans="1:10" ht="20.100000000000001" customHeight="1"/>
    <row r="31" spans="1:10" ht="20.100000000000001" customHeight="1"/>
  </sheetData>
  <mergeCells count="1">
    <mergeCell ref="A1:J2"/>
  </mergeCells>
  <phoneticPr fontId="2" type="noConversion"/>
  <printOptions horizontalCentered="1"/>
  <pageMargins left="0.78740157480314965" right="0.39370078740157483" top="0.39370078740157483" bottom="0.39370078740157483" header="0.19685039370078741" footer="0.19685039370078741"/>
  <pageSetup paperSize="9" scale="8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B050"/>
  </sheetPr>
  <dimension ref="A1:S78"/>
  <sheetViews>
    <sheetView view="pageBreakPreview" zoomScale="85" zoomScaleSheetLayoutView="85" workbookViewId="0">
      <selection activeCell="O59" sqref="O59"/>
    </sheetView>
  </sheetViews>
  <sheetFormatPr defaultRowHeight="27" customHeight="1"/>
  <cols>
    <col min="1" max="1" width="12.1640625" bestFit="1" customWidth="1"/>
    <col min="2" max="3" width="8.6640625" customWidth="1"/>
    <col min="4" max="4" width="6.6640625" bestFit="1" customWidth="1"/>
    <col min="5" max="5" width="14.83203125" customWidth="1"/>
    <col min="6" max="6" width="13.1640625" customWidth="1"/>
    <col min="7" max="7" width="8.6640625" customWidth="1"/>
    <col min="8" max="8" width="13.1640625" customWidth="1"/>
    <col min="9" max="9" width="21.83203125" customWidth="1"/>
    <col min="10" max="10" width="10.33203125" style="154" customWidth="1"/>
    <col min="11" max="11" width="21.83203125" customWidth="1"/>
    <col min="12" max="12" width="10.33203125" style="154" customWidth="1"/>
    <col min="13" max="13" width="21.83203125" customWidth="1"/>
    <col min="14" max="14" width="10.33203125" style="154" customWidth="1"/>
    <col min="15" max="15" width="21.83203125" customWidth="1"/>
    <col min="16" max="16" width="15.1640625" customWidth="1"/>
  </cols>
  <sheetData>
    <row r="1" spans="1:19" ht="26.1" customHeight="1">
      <c r="A1" s="1">
        <v>1</v>
      </c>
      <c r="B1" s="602" t="s">
        <v>24</v>
      </c>
      <c r="C1" s="604" t="s">
        <v>69</v>
      </c>
      <c r="D1" s="604" t="s">
        <v>70</v>
      </c>
      <c r="E1" s="604" t="s">
        <v>71</v>
      </c>
      <c r="F1" s="606" t="s">
        <v>0</v>
      </c>
      <c r="G1" s="606" t="s">
        <v>1</v>
      </c>
      <c r="H1" s="606" t="s">
        <v>72</v>
      </c>
      <c r="I1" s="606"/>
      <c r="J1" s="606" t="s">
        <v>73</v>
      </c>
      <c r="K1" s="606"/>
      <c r="L1" s="606" t="s">
        <v>74</v>
      </c>
      <c r="M1" s="606"/>
      <c r="N1" s="606" t="s">
        <v>75</v>
      </c>
      <c r="O1" s="606"/>
      <c r="P1" s="608" t="s">
        <v>3</v>
      </c>
    </row>
    <row r="2" spans="1:19" ht="26.1" customHeight="1">
      <c r="A2" s="1">
        <v>1</v>
      </c>
      <c r="B2" s="603"/>
      <c r="C2" s="605"/>
      <c r="D2" s="605"/>
      <c r="E2" s="605"/>
      <c r="F2" s="607"/>
      <c r="G2" s="607"/>
      <c r="H2" s="2" t="s">
        <v>76</v>
      </c>
      <c r="I2" s="2" t="s">
        <v>77</v>
      </c>
      <c r="J2" s="2" t="s">
        <v>76</v>
      </c>
      <c r="K2" s="2" t="s">
        <v>77</v>
      </c>
      <c r="L2" s="2" t="s">
        <v>76</v>
      </c>
      <c r="M2" s="2" t="s">
        <v>77</v>
      </c>
      <c r="N2" s="2" t="s">
        <v>76</v>
      </c>
      <c r="O2" s="2" t="s">
        <v>77</v>
      </c>
      <c r="P2" s="609"/>
    </row>
    <row r="3" spans="1:19" ht="26.1" customHeight="1" thickBot="1">
      <c r="A3" s="1">
        <v>1</v>
      </c>
      <c r="B3" s="598" t="str">
        <f>갑지.표지!C34</f>
        <v>동북로(효목고가네거리~효목네거리) 등 5개소 노면표시 도색공사</v>
      </c>
      <c r="C3" s="599"/>
      <c r="D3" s="600"/>
      <c r="E3" s="600"/>
      <c r="F3" s="600"/>
      <c r="G3" s="600"/>
      <c r="H3" s="600"/>
      <c r="I3" s="600"/>
      <c r="J3" s="600"/>
      <c r="K3" s="600"/>
      <c r="L3" s="600"/>
      <c r="M3" s="600"/>
      <c r="N3" s="600"/>
      <c r="O3" s="600"/>
      <c r="P3" s="601"/>
    </row>
    <row r="4" spans="1:19" ht="26.1" customHeight="1" thickTop="1">
      <c r="A4" s="3">
        <v>1</v>
      </c>
      <c r="B4" s="592" t="s">
        <v>65</v>
      </c>
      <c r="C4" s="593"/>
      <c r="D4" s="593"/>
      <c r="E4" s="594"/>
      <c r="F4" s="4"/>
      <c r="G4" s="4"/>
      <c r="H4" s="5"/>
      <c r="I4" s="6"/>
      <c r="J4" s="7"/>
      <c r="K4" s="6"/>
      <c r="L4" s="7"/>
      <c r="M4" s="6"/>
      <c r="N4" s="7"/>
      <c r="O4" s="6"/>
      <c r="P4" s="8"/>
    </row>
    <row r="5" spans="1:19" ht="26.1" hidden="1" customHeight="1">
      <c r="A5" s="3">
        <v>2</v>
      </c>
      <c r="B5" s="595" t="s">
        <v>78</v>
      </c>
      <c r="C5" s="586" t="s">
        <v>8</v>
      </c>
      <c r="D5" s="586" t="s">
        <v>6</v>
      </c>
      <c r="E5" s="9" t="s">
        <v>79</v>
      </c>
      <c r="F5" s="10" t="e">
        <f>#REF!</f>
        <v>#REF!</v>
      </c>
      <c r="G5" s="9" t="s">
        <v>80</v>
      </c>
      <c r="H5" s="11">
        <f t="shared" ref="H5:H10" si="0">SUM(J5,L5,N5)</f>
        <v>0</v>
      </c>
      <c r="I5" s="12" t="e">
        <f t="shared" ref="I5:I10" si="1">K5+M5+O5</f>
        <v>#REF!</v>
      </c>
      <c r="J5" s="13"/>
      <c r="K5" s="14" t="e">
        <f t="shared" ref="K5:K10" si="2">F5*J5</f>
        <v>#REF!</v>
      </c>
      <c r="L5" s="13"/>
      <c r="M5" s="14" t="e">
        <f t="shared" ref="M5:M10" si="3">L5*F5</f>
        <v>#REF!</v>
      </c>
      <c r="N5" s="13"/>
      <c r="O5" s="14" t="e">
        <f t="shared" ref="O5:O10" si="4">N5*F5</f>
        <v>#REF!</v>
      </c>
      <c r="P5" s="15" t="s">
        <v>81</v>
      </c>
      <c r="S5" s="10"/>
    </row>
    <row r="6" spans="1:19" ht="26.1" hidden="1" customHeight="1">
      <c r="A6" s="3">
        <v>2</v>
      </c>
      <c r="B6" s="596"/>
      <c r="C6" s="587"/>
      <c r="D6" s="587"/>
      <c r="E6" s="16" t="s">
        <v>82</v>
      </c>
      <c r="F6" s="17" t="e">
        <f>#REF!</f>
        <v>#REF!</v>
      </c>
      <c r="G6" s="16" t="s">
        <v>80</v>
      </c>
      <c r="H6" s="18">
        <f t="shared" si="0"/>
        <v>0</v>
      </c>
      <c r="I6" s="19" t="e">
        <f t="shared" si="1"/>
        <v>#REF!</v>
      </c>
      <c r="J6" s="30"/>
      <c r="K6" s="20" t="e">
        <f t="shared" si="2"/>
        <v>#REF!</v>
      </c>
      <c r="L6" s="30"/>
      <c r="M6" s="20" t="e">
        <f t="shared" si="3"/>
        <v>#REF!</v>
      </c>
      <c r="N6" s="30"/>
      <c r="O6" s="20" t="e">
        <f t="shared" si="4"/>
        <v>#REF!</v>
      </c>
      <c r="P6" s="21" t="s">
        <v>83</v>
      </c>
      <c r="S6" s="17"/>
    </row>
    <row r="7" spans="1:19" ht="26.1" hidden="1" customHeight="1">
      <c r="A7" s="3">
        <v>2</v>
      </c>
      <c r="B7" s="596"/>
      <c r="C7" s="587"/>
      <c r="D7" s="587"/>
      <c r="E7" s="22" t="s">
        <v>4</v>
      </c>
      <c r="F7" s="17" t="e">
        <f>#REF!</f>
        <v>#REF!</v>
      </c>
      <c r="G7" s="16" t="s">
        <v>80</v>
      </c>
      <c r="H7" s="18">
        <f t="shared" si="0"/>
        <v>0</v>
      </c>
      <c r="I7" s="19" t="e">
        <f t="shared" si="1"/>
        <v>#REF!</v>
      </c>
      <c r="J7" s="30"/>
      <c r="K7" s="20" t="e">
        <f t="shared" si="2"/>
        <v>#REF!</v>
      </c>
      <c r="L7" s="30"/>
      <c r="M7" s="20" t="e">
        <f t="shared" si="3"/>
        <v>#REF!</v>
      </c>
      <c r="N7" s="30"/>
      <c r="O7" s="20" t="e">
        <f t="shared" si="4"/>
        <v>#REF!</v>
      </c>
      <c r="P7" s="21" t="s">
        <v>84</v>
      </c>
      <c r="S7" s="17"/>
    </row>
    <row r="8" spans="1:19" ht="26.1" hidden="1" customHeight="1">
      <c r="A8" s="3">
        <v>2</v>
      </c>
      <c r="B8" s="596"/>
      <c r="C8" s="587"/>
      <c r="D8" s="587"/>
      <c r="E8" s="16" t="s">
        <v>85</v>
      </c>
      <c r="F8" s="17" t="e">
        <f>#REF!</f>
        <v>#REF!</v>
      </c>
      <c r="G8" s="16" t="s">
        <v>80</v>
      </c>
      <c r="H8" s="18">
        <f t="shared" si="0"/>
        <v>0</v>
      </c>
      <c r="I8" s="19" t="e">
        <f t="shared" si="1"/>
        <v>#REF!</v>
      </c>
      <c r="J8" s="30"/>
      <c r="K8" s="20" t="e">
        <f t="shared" si="2"/>
        <v>#REF!</v>
      </c>
      <c r="L8" s="30"/>
      <c r="M8" s="20" t="e">
        <f t="shared" si="3"/>
        <v>#REF!</v>
      </c>
      <c r="N8" s="30"/>
      <c r="O8" s="20" t="e">
        <f t="shared" si="4"/>
        <v>#REF!</v>
      </c>
      <c r="P8" s="21" t="s">
        <v>86</v>
      </c>
      <c r="S8" s="17"/>
    </row>
    <row r="9" spans="1:19" ht="26.1" hidden="1" customHeight="1">
      <c r="A9" s="3">
        <v>2</v>
      </c>
      <c r="B9" s="596"/>
      <c r="C9" s="587" t="s">
        <v>9</v>
      </c>
      <c r="D9" s="587" t="s">
        <v>7</v>
      </c>
      <c r="E9" s="16" t="s">
        <v>79</v>
      </c>
      <c r="F9" s="17" t="e">
        <f>#REF!</f>
        <v>#REF!</v>
      </c>
      <c r="G9" s="16" t="s">
        <v>80</v>
      </c>
      <c r="H9" s="18">
        <f t="shared" si="0"/>
        <v>0</v>
      </c>
      <c r="I9" s="19" t="e">
        <f t="shared" si="1"/>
        <v>#REF!</v>
      </c>
      <c r="J9" s="30"/>
      <c r="K9" s="20" t="e">
        <f t="shared" si="2"/>
        <v>#REF!</v>
      </c>
      <c r="L9" s="30"/>
      <c r="M9" s="20" t="e">
        <f t="shared" si="3"/>
        <v>#REF!</v>
      </c>
      <c r="N9" s="30"/>
      <c r="O9" s="20" t="e">
        <f t="shared" si="4"/>
        <v>#REF!</v>
      </c>
      <c r="P9" s="21" t="s">
        <v>87</v>
      </c>
      <c r="S9" s="17"/>
    </row>
    <row r="10" spans="1:19" ht="26.1" hidden="1" customHeight="1">
      <c r="A10" s="3">
        <v>2</v>
      </c>
      <c r="B10" s="596"/>
      <c r="C10" s="587"/>
      <c r="D10" s="587"/>
      <c r="E10" s="16" t="s">
        <v>82</v>
      </c>
      <c r="F10" s="17" t="e">
        <f>#REF!</f>
        <v>#REF!</v>
      </c>
      <c r="G10" s="16" t="s">
        <v>80</v>
      </c>
      <c r="H10" s="18">
        <f t="shared" si="0"/>
        <v>0</v>
      </c>
      <c r="I10" s="19" t="e">
        <f t="shared" si="1"/>
        <v>#REF!</v>
      </c>
      <c r="J10" s="30"/>
      <c r="K10" s="20" t="e">
        <f t="shared" si="2"/>
        <v>#REF!</v>
      </c>
      <c r="L10" s="30"/>
      <c r="M10" s="20" t="e">
        <f t="shared" si="3"/>
        <v>#REF!</v>
      </c>
      <c r="N10" s="30"/>
      <c r="O10" s="20" t="e">
        <f t="shared" si="4"/>
        <v>#REF!</v>
      </c>
      <c r="P10" s="21" t="s">
        <v>88</v>
      </c>
      <c r="S10" s="17"/>
    </row>
    <row r="11" spans="1:19" ht="26.1" hidden="1" customHeight="1">
      <c r="A11" s="3">
        <v>2</v>
      </c>
      <c r="B11" s="596"/>
      <c r="C11" s="587"/>
      <c r="D11" s="587" t="s">
        <v>5</v>
      </c>
      <c r="E11" s="16" t="s">
        <v>79</v>
      </c>
      <c r="F11" s="17">
        <v>0</v>
      </c>
      <c r="G11" s="16" t="s">
        <v>80</v>
      </c>
      <c r="H11" s="18">
        <f>SUM(J11,L11,N11)</f>
        <v>0</v>
      </c>
      <c r="I11" s="19">
        <f>K11+M11+O11</f>
        <v>0</v>
      </c>
      <c r="J11" s="30"/>
      <c r="K11" s="20">
        <f>F11*J11</f>
        <v>0</v>
      </c>
      <c r="L11" s="30"/>
      <c r="M11" s="20">
        <f>L11*F11</f>
        <v>0</v>
      </c>
      <c r="N11" s="30"/>
      <c r="O11" s="20">
        <f>N11*F11</f>
        <v>0</v>
      </c>
      <c r="P11" s="21" t="s">
        <v>89</v>
      </c>
      <c r="S11" s="17"/>
    </row>
    <row r="12" spans="1:19" ht="26.1" hidden="1" customHeight="1">
      <c r="A12" s="3">
        <v>2</v>
      </c>
      <c r="B12" s="596"/>
      <c r="C12" s="587"/>
      <c r="D12" s="587"/>
      <c r="E12" s="16" t="s">
        <v>82</v>
      </c>
      <c r="F12" s="17">
        <v>0</v>
      </c>
      <c r="G12" s="16" t="s">
        <v>80</v>
      </c>
      <c r="H12" s="18">
        <f>SUM(J12,L12,N12)</f>
        <v>0</v>
      </c>
      <c r="I12" s="19">
        <f>K12+M12+O12</f>
        <v>0</v>
      </c>
      <c r="J12" s="30"/>
      <c r="K12" s="20">
        <f>F12*J12</f>
        <v>0</v>
      </c>
      <c r="L12" s="30"/>
      <c r="M12" s="20">
        <f>L12*F12</f>
        <v>0</v>
      </c>
      <c r="N12" s="30"/>
      <c r="O12" s="20">
        <f>N12*F12</f>
        <v>0</v>
      </c>
      <c r="P12" s="21" t="s">
        <v>90</v>
      </c>
      <c r="S12" s="17"/>
    </row>
    <row r="13" spans="1:19" ht="26.1" hidden="1" customHeight="1">
      <c r="A13" s="3">
        <v>2</v>
      </c>
      <c r="B13" s="596"/>
      <c r="C13" s="587"/>
      <c r="D13" s="587" t="s">
        <v>14</v>
      </c>
      <c r="E13" s="16" t="s">
        <v>79</v>
      </c>
      <c r="F13" s="17"/>
      <c r="G13" s="16" t="s">
        <v>80</v>
      </c>
      <c r="H13" s="18">
        <f>SUM(J13,L13,N13)</f>
        <v>0</v>
      </c>
      <c r="I13" s="19">
        <f>K13+M13+O13</f>
        <v>0</v>
      </c>
      <c r="J13" s="30"/>
      <c r="K13" s="20">
        <f>F13*J13</f>
        <v>0</v>
      </c>
      <c r="L13" s="30"/>
      <c r="M13" s="20">
        <f>L13*F13</f>
        <v>0</v>
      </c>
      <c r="N13" s="30"/>
      <c r="O13" s="20">
        <f>N13*F13</f>
        <v>0</v>
      </c>
      <c r="P13" s="21">
        <v>121</v>
      </c>
      <c r="S13" s="29"/>
    </row>
    <row r="14" spans="1:19" ht="26.1" hidden="1" customHeight="1">
      <c r="A14" s="3">
        <v>2</v>
      </c>
      <c r="B14" s="597"/>
      <c r="C14" s="588"/>
      <c r="D14" s="588"/>
      <c r="E14" s="23" t="s">
        <v>82</v>
      </c>
      <c r="F14" s="24"/>
      <c r="G14" s="23" t="s">
        <v>80</v>
      </c>
      <c r="H14" s="25">
        <f>SUM(J14,L14,N14)</f>
        <v>0</v>
      </c>
      <c r="I14" s="26">
        <f>K14+M14+O14</f>
        <v>0</v>
      </c>
      <c r="J14" s="31"/>
      <c r="K14" s="27">
        <f>F14*J14</f>
        <v>0</v>
      </c>
      <c r="L14" s="31"/>
      <c r="M14" s="27">
        <f>L14*F14</f>
        <v>0</v>
      </c>
      <c r="N14" s="31"/>
      <c r="O14" s="27">
        <f>N14*F14</f>
        <v>0</v>
      </c>
      <c r="P14" s="28">
        <v>122</v>
      </c>
      <c r="S14" s="29"/>
    </row>
    <row r="15" spans="1:19" ht="26.1" customHeight="1">
      <c r="A15" s="3">
        <v>1</v>
      </c>
      <c r="B15" s="583" t="s">
        <v>91</v>
      </c>
      <c r="C15" s="586" t="s">
        <v>8</v>
      </c>
      <c r="D15" s="586" t="s">
        <v>6</v>
      </c>
      <c r="E15" s="9" t="s">
        <v>79</v>
      </c>
      <c r="F15" s="10" t="e">
        <f>#REF!</f>
        <v>#REF!</v>
      </c>
      <c r="G15" s="9" t="s">
        <v>80</v>
      </c>
      <c r="H15" s="11" t="e">
        <f t="shared" ref="H15:H47" si="5">SUM(J15,L15,N15)</f>
        <v>#REF!</v>
      </c>
      <c r="I15" s="12" t="e">
        <f t="shared" ref="I15:I48" si="6">K15+M15+O15</f>
        <v>#REF!</v>
      </c>
      <c r="J15" s="13" t="e">
        <f>#REF!</f>
        <v>#REF!</v>
      </c>
      <c r="K15" s="14" t="e">
        <f t="shared" ref="K15:K47" si="7">F15*J15</f>
        <v>#REF!</v>
      </c>
      <c r="L15" s="13" t="e">
        <f>#REF!</f>
        <v>#REF!</v>
      </c>
      <c r="M15" s="14" t="e">
        <f t="shared" ref="M15:M47" si="8">L15*F15</f>
        <v>#REF!</v>
      </c>
      <c r="N15" s="13" t="e">
        <f>#REF!</f>
        <v>#REF!</v>
      </c>
      <c r="O15" s="14" t="e">
        <f t="shared" ref="O15:O47" si="9">N15*F15</f>
        <v>#REF!</v>
      </c>
      <c r="P15" s="15">
        <v>9</v>
      </c>
      <c r="S15" s="10"/>
    </row>
    <row r="16" spans="1:19" ht="26.1" customHeight="1">
      <c r="A16" s="3">
        <v>1</v>
      </c>
      <c r="B16" s="584"/>
      <c r="C16" s="587"/>
      <c r="D16" s="587"/>
      <c r="E16" s="16" t="s">
        <v>82</v>
      </c>
      <c r="F16" s="17" t="e">
        <f>#REF!</f>
        <v>#REF!</v>
      </c>
      <c r="G16" s="16" t="s">
        <v>80</v>
      </c>
      <c r="H16" s="18" t="e">
        <f t="shared" si="5"/>
        <v>#REF!</v>
      </c>
      <c r="I16" s="19" t="e">
        <f t="shared" si="6"/>
        <v>#REF!</v>
      </c>
      <c r="J16" s="30" t="e">
        <f>#REF!</f>
        <v>#REF!</v>
      </c>
      <c r="K16" s="20" t="e">
        <f t="shared" si="7"/>
        <v>#REF!</v>
      </c>
      <c r="L16" s="30" t="e">
        <f>#REF!</f>
        <v>#REF!</v>
      </c>
      <c r="M16" s="20" t="e">
        <f t="shared" si="8"/>
        <v>#REF!</v>
      </c>
      <c r="N16" s="30" t="e">
        <f>#REF!</f>
        <v>#REF!</v>
      </c>
      <c r="O16" s="20" t="e">
        <f t="shared" si="9"/>
        <v>#REF!</v>
      </c>
      <c r="P16" s="21">
        <v>10</v>
      </c>
      <c r="S16" s="17"/>
    </row>
    <row r="17" spans="1:19" ht="26.1" customHeight="1">
      <c r="A17" s="3">
        <v>1</v>
      </c>
      <c r="B17" s="584"/>
      <c r="C17" s="587"/>
      <c r="D17" s="587"/>
      <c r="E17" s="22" t="s">
        <v>4</v>
      </c>
      <c r="F17" s="17" t="e">
        <f>#REF!</f>
        <v>#REF!</v>
      </c>
      <c r="G17" s="16" t="s">
        <v>80</v>
      </c>
      <c r="H17" s="18" t="e">
        <f t="shared" si="5"/>
        <v>#REF!</v>
      </c>
      <c r="I17" s="19" t="e">
        <f t="shared" si="6"/>
        <v>#REF!</v>
      </c>
      <c r="J17" s="30" t="e">
        <f>#REF!</f>
        <v>#REF!</v>
      </c>
      <c r="K17" s="20" t="e">
        <f t="shared" si="7"/>
        <v>#REF!</v>
      </c>
      <c r="L17" s="30" t="e">
        <f>#REF!</f>
        <v>#REF!</v>
      </c>
      <c r="M17" s="20" t="e">
        <f t="shared" si="8"/>
        <v>#REF!</v>
      </c>
      <c r="N17" s="30" t="e">
        <f>#REF!</f>
        <v>#REF!</v>
      </c>
      <c r="O17" s="20" t="e">
        <f t="shared" si="9"/>
        <v>#REF!</v>
      </c>
      <c r="P17" s="21">
        <v>11</v>
      </c>
      <c r="S17" s="17"/>
    </row>
    <row r="18" spans="1:19" ht="26.1" customHeight="1">
      <c r="A18" s="3">
        <v>1</v>
      </c>
      <c r="B18" s="584"/>
      <c r="C18" s="587"/>
      <c r="D18" s="587"/>
      <c r="E18" s="16" t="s">
        <v>85</v>
      </c>
      <c r="F18" s="17" t="e">
        <f>#REF!</f>
        <v>#REF!</v>
      </c>
      <c r="G18" s="16" t="s">
        <v>80</v>
      </c>
      <c r="H18" s="18" t="e">
        <f t="shared" si="5"/>
        <v>#REF!</v>
      </c>
      <c r="I18" s="19" t="e">
        <f t="shared" si="6"/>
        <v>#REF!</v>
      </c>
      <c r="J18" s="30" t="e">
        <f>#REF!</f>
        <v>#REF!</v>
      </c>
      <c r="K18" s="20" t="e">
        <f t="shared" si="7"/>
        <v>#REF!</v>
      </c>
      <c r="L18" s="30" t="e">
        <f>#REF!</f>
        <v>#REF!</v>
      </c>
      <c r="M18" s="20" t="e">
        <f t="shared" si="8"/>
        <v>#REF!</v>
      </c>
      <c r="N18" s="30" t="e">
        <f>#REF!</f>
        <v>#REF!</v>
      </c>
      <c r="O18" s="20" t="e">
        <f t="shared" si="9"/>
        <v>#REF!</v>
      </c>
      <c r="P18" s="21">
        <v>12</v>
      </c>
      <c r="S18" s="17"/>
    </row>
    <row r="19" spans="1:19" ht="26.1" customHeight="1">
      <c r="A19" s="3">
        <v>1</v>
      </c>
      <c r="B19" s="584"/>
      <c r="C19" s="587" t="s">
        <v>9</v>
      </c>
      <c r="D19" s="587" t="s">
        <v>7</v>
      </c>
      <c r="E19" s="16" t="s">
        <v>79</v>
      </c>
      <c r="F19" s="17" t="e">
        <f>#REF!</f>
        <v>#REF!</v>
      </c>
      <c r="G19" s="16" t="s">
        <v>80</v>
      </c>
      <c r="H19" s="18" t="e">
        <f t="shared" si="5"/>
        <v>#REF!</v>
      </c>
      <c r="I19" s="19" t="e">
        <f t="shared" si="6"/>
        <v>#REF!</v>
      </c>
      <c r="J19" s="30" t="e">
        <f>#REF!</f>
        <v>#REF!</v>
      </c>
      <c r="K19" s="20" t="e">
        <f t="shared" si="7"/>
        <v>#REF!</v>
      </c>
      <c r="L19" s="30" t="e">
        <f>#REF!</f>
        <v>#REF!</v>
      </c>
      <c r="M19" s="20" t="e">
        <f t="shared" si="8"/>
        <v>#REF!</v>
      </c>
      <c r="N19" s="30" t="e">
        <f>#REF!</f>
        <v>#REF!</v>
      </c>
      <c r="O19" s="20" t="e">
        <f t="shared" si="9"/>
        <v>#REF!</v>
      </c>
      <c r="P19" s="21">
        <v>13</v>
      </c>
      <c r="S19" s="17"/>
    </row>
    <row r="20" spans="1:19" ht="26.1" customHeight="1">
      <c r="A20" s="3">
        <v>1</v>
      </c>
      <c r="B20" s="584"/>
      <c r="C20" s="587"/>
      <c r="D20" s="587"/>
      <c r="E20" s="16" t="s">
        <v>82</v>
      </c>
      <c r="F20" s="17" t="e">
        <f>#REF!</f>
        <v>#REF!</v>
      </c>
      <c r="G20" s="16" t="s">
        <v>80</v>
      </c>
      <c r="H20" s="18" t="e">
        <f t="shared" si="5"/>
        <v>#REF!</v>
      </c>
      <c r="I20" s="19" t="e">
        <f t="shared" si="6"/>
        <v>#REF!</v>
      </c>
      <c r="J20" s="30" t="e">
        <f>#REF!</f>
        <v>#REF!</v>
      </c>
      <c r="K20" s="20" t="e">
        <f t="shared" si="7"/>
        <v>#REF!</v>
      </c>
      <c r="L20" s="30" t="e">
        <f>#REF!</f>
        <v>#REF!</v>
      </c>
      <c r="M20" s="20" t="e">
        <f t="shared" si="8"/>
        <v>#REF!</v>
      </c>
      <c r="N20" s="30" t="e">
        <f>#REF!</f>
        <v>#REF!</v>
      </c>
      <c r="O20" s="20" t="e">
        <f t="shared" si="9"/>
        <v>#REF!</v>
      </c>
      <c r="P20" s="21">
        <v>14</v>
      </c>
      <c r="S20" s="17"/>
    </row>
    <row r="21" spans="1:19" ht="26.1" hidden="1" customHeight="1">
      <c r="A21" s="3">
        <v>2</v>
      </c>
      <c r="B21" s="584"/>
      <c r="C21" s="587"/>
      <c r="D21" s="587" t="s">
        <v>5</v>
      </c>
      <c r="E21" s="16" t="s">
        <v>79</v>
      </c>
      <c r="F21" s="17"/>
      <c r="G21" s="16" t="s">
        <v>80</v>
      </c>
      <c r="H21" s="18">
        <f t="shared" si="5"/>
        <v>0</v>
      </c>
      <c r="I21" s="19">
        <f t="shared" si="6"/>
        <v>0</v>
      </c>
      <c r="J21" s="30"/>
      <c r="K21" s="20">
        <f t="shared" si="7"/>
        <v>0</v>
      </c>
      <c r="L21" s="30"/>
      <c r="M21" s="20">
        <f t="shared" si="8"/>
        <v>0</v>
      </c>
      <c r="N21" s="30"/>
      <c r="O21" s="20">
        <f t="shared" si="9"/>
        <v>0</v>
      </c>
      <c r="P21" s="21" t="s">
        <v>92</v>
      </c>
      <c r="S21" s="17"/>
    </row>
    <row r="22" spans="1:19" ht="26.1" hidden="1" customHeight="1">
      <c r="A22" s="3">
        <v>2</v>
      </c>
      <c r="B22" s="585"/>
      <c r="C22" s="588"/>
      <c r="D22" s="588"/>
      <c r="E22" s="23" t="s">
        <v>82</v>
      </c>
      <c r="F22" s="24"/>
      <c r="G22" s="23" t="s">
        <v>80</v>
      </c>
      <c r="H22" s="25">
        <f t="shared" si="5"/>
        <v>0</v>
      </c>
      <c r="I22" s="26">
        <f t="shared" si="6"/>
        <v>0</v>
      </c>
      <c r="J22" s="31"/>
      <c r="K22" s="27">
        <f t="shared" si="7"/>
        <v>0</v>
      </c>
      <c r="L22" s="31"/>
      <c r="M22" s="27">
        <f t="shared" si="8"/>
        <v>0</v>
      </c>
      <c r="N22" s="31"/>
      <c r="O22" s="27">
        <f t="shared" si="9"/>
        <v>0</v>
      </c>
      <c r="P22" s="28" t="s">
        <v>93</v>
      </c>
      <c r="S22" s="17"/>
    </row>
    <row r="23" spans="1:19" ht="26.1" hidden="1" customHeight="1">
      <c r="A23" s="3">
        <v>2</v>
      </c>
      <c r="B23" s="583" t="s">
        <v>94</v>
      </c>
      <c r="C23" s="586" t="s">
        <v>10</v>
      </c>
      <c r="D23" s="586" t="s">
        <v>6</v>
      </c>
      <c r="E23" s="9" t="s">
        <v>79</v>
      </c>
      <c r="F23" s="10" t="e">
        <f>#REF!</f>
        <v>#REF!</v>
      </c>
      <c r="G23" s="9" t="s">
        <v>80</v>
      </c>
      <c r="H23" s="11">
        <f t="shared" si="5"/>
        <v>0</v>
      </c>
      <c r="I23" s="12" t="e">
        <f t="shared" si="6"/>
        <v>#REF!</v>
      </c>
      <c r="J23" s="13"/>
      <c r="K23" s="14" t="e">
        <f t="shared" si="7"/>
        <v>#REF!</v>
      </c>
      <c r="L23" s="13"/>
      <c r="M23" s="14" t="e">
        <f t="shared" si="8"/>
        <v>#REF!</v>
      </c>
      <c r="N23" s="13"/>
      <c r="O23" s="14" t="e">
        <f t="shared" si="9"/>
        <v>#REF!</v>
      </c>
      <c r="P23" s="15"/>
    </row>
    <row r="24" spans="1:19" ht="26.1" hidden="1" customHeight="1">
      <c r="A24" s="3">
        <v>2</v>
      </c>
      <c r="B24" s="584"/>
      <c r="C24" s="587"/>
      <c r="D24" s="587"/>
      <c r="E24" s="16" t="s">
        <v>82</v>
      </c>
      <c r="F24" s="17" t="e">
        <f>#REF!</f>
        <v>#REF!</v>
      </c>
      <c r="G24" s="16" t="s">
        <v>80</v>
      </c>
      <c r="H24" s="18">
        <f t="shared" si="5"/>
        <v>0</v>
      </c>
      <c r="I24" s="19" t="e">
        <f t="shared" si="6"/>
        <v>#REF!</v>
      </c>
      <c r="J24" s="30"/>
      <c r="K24" s="20" t="e">
        <f t="shared" si="7"/>
        <v>#REF!</v>
      </c>
      <c r="L24" s="30"/>
      <c r="M24" s="20" t="e">
        <f t="shared" si="8"/>
        <v>#REF!</v>
      </c>
      <c r="N24" s="30"/>
      <c r="O24" s="20" t="e">
        <f t="shared" si="9"/>
        <v>#REF!</v>
      </c>
      <c r="P24" s="21"/>
    </row>
    <row r="25" spans="1:19" ht="26.1" hidden="1" customHeight="1">
      <c r="A25" s="3">
        <v>2</v>
      </c>
      <c r="B25" s="584"/>
      <c r="C25" s="587"/>
      <c r="D25" s="587"/>
      <c r="E25" s="22" t="s">
        <v>4</v>
      </c>
      <c r="F25" s="17" t="e">
        <f>#REF!</f>
        <v>#REF!</v>
      </c>
      <c r="G25" s="16" t="s">
        <v>80</v>
      </c>
      <c r="H25" s="18">
        <f t="shared" si="5"/>
        <v>0</v>
      </c>
      <c r="I25" s="19" t="e">
        <f t="shared" si="6"/>
        <v>#REF!</v>
      </c>
      <c r="J25" s="30"/>
      <c r="K25" s="20" t="e">
        <f t="shared" si="7"/>
        <v>#REF!</v>
      </c>
      <c r="L25" s="30"/>
      <c r="M25" s="20" t="e">
        <f t="shared" si="8"/>
        <v>#REF!</v>
      </c>
      <c r="N25" s="30"/>
      <c r="O25" s="20" t="e">
        <f t="shared" si="9"/>
        <v>#REF!</v>
      </c>
      <c r="P25" s="21"/>
    </row>
    <row r="26" spans="1:19" ht="26.1" hidden="1" customHeight="1">
      <c r="A26" s="3">
        <v>2</v>
      </c>
      <c r="B26" s="584"/>
      <c r="C26" s="587"/>
      <c r="D26" s="587"/>
      <c r="E26" s="16" t="s">
        <v>85</v>
      </c>
      <c r="F26" s="17" t="e">
        <f>#REF!</f>
        <v>#REF!</v>
      </c>
      <c r="G26" s="16" t="s">
        <v>80</v>
      </c>
      <c r="H26" s="18">
        <f t="shared" si="5"/>
        <v>0</v>
      </c>
      <c r="I26" s="19" t="e">
        <f t="shared" si="6"/>
        <v>#REF!</v>
      </c>
      <c r="J26" s="30"/>
      <c r="K26" s="20" t="e">
        <f t="shared" si="7"/>
        <v>#REF!</v>
      </c>
      <c r="L26" s="30"/>
      <c r="M26" s="20" t="e">
        <f t="shared" si="8"/>
        <v>#REF!</v>
      </c>
      <c r="N26" s="30"/>
      <c r="O26" s="20" t="e">
        <f t="shared" si="9"/>
        <v>#REF!</v>
      </c>
      <c r="P26" s="21"/>
    </row>
    <row r="27" spans="1:19" ht="26.1" hidden="1" customHeight="1">
      <c r="A27" s="3">
        <v>2</v>
      </c>
      <c r="B27" s="584"/>
      <c r="C27" s="587" t="s">
        <v>13</v>
      </c>
      <c r="D27" s="587" t="s">
        <v>7</v>
      </c>
      <c r="E27" s="16" t="s">
        <v>79</v>
      </c>
      <c r="F27" s="17" t="e">
        <f>#REF!</f>
        <v>#REF!</v>
      </c>
      <c r="G27" s="16" t="s">
        <v>80</v>
      </c>
      <c r="H27" s="18">
        <f t="shared" si="5"/>
        <v>0</v>
      </c>
      <c r="I27" s="19" t="e">
        <f t="shared" si="6"/>
        <v>#REF!</v>
      </c>
      <c r="J27" s="30"/>
      <c r="K27" s="20" t="e">
        <f t="shared" si="7"/>
        <v>#REF!</v>
      </c>
      <c r="L27" s="30"/>
      <c r="M27" s="20" t="e">
        <f t="shared" si="8"/>
        <v>#REF!</v>
      </c>
      <c r="N27" s="30"/>
      <c r="O27" s="20" t="e">
        <f t="shared" si="9"/>
        <v>#REF!</v>
      </c>
      <c r="P27" s="21"/>
    </row>
    <row r="28" spans="1:19" ht="26.1" hidden="1" customHeight="1">
      <c r="A28" s="3">
        <v>2</v>
      </c>
      <c r="B28" s="584"/>
      <c r="C28" s="587"/>
      <c r="D28" s="587"/>
      <c r="E28" s="16" t="s">
        <v>82</v>
      </c>
      <c r="F28" s="17" t="e">
        <f>#REF!</f>
        <v>#REF!</v>
      </c>
      <c r="G28" s="16" t="s">
        <v>80</v>
      </c>
      <c r="H28" s="18">
        <f t="shared" si="5"/>
        <v>0</v>
      </c>
      <c r="I28" s="19" t="e">
        <f t="shared" si="6"/>
        <v>#REF!</v>
      </c>
      <c r="J28" s="30"/>
      <c r="K28" s="20" t="e">
        <f t="shared" si="7"/>
        <v>#REF!</v>
      </c>
      <c r="L28" s="30"/>
      <c r="M28" s="20" t="e">
        <f t="shared" si="8"/>
        <v>#REF!</v>
      </c>
      <c r="N28" s="30"/>
      <c r="O28" s="20" t="e">
        <f t="shared" si="9"/>
        <v>#REF!</v>
      </c>
      <c r="P28" s="21"/>
    </row>
    <row r="29" spans="1:19" ht="26.1" hidden="1" customHeight="1">
      <c r="A29" s="3">
        <v>2</v>
      </c>
      <c r="B29" s="584"/>
      <c r="C29" s="587"/>
      <c r="D29" s="587" t="s">
        <v>5</v>
      </c>
      <c r="E29" s="16" t="s">
        <v>79</v>
      </c>
      <c r="F29" s="17" t="e">
        <f>#REF!</f>
        <v>#REF!</v>
      </c>
      <c r="G29" s="16" t="s">
        <v>80</v>
      </c>
      <c r="H29" s="18">
        <f t="shared" si="5"/>
        <v>0</v>
      </c>
      <c r="I29" s="19"/>
      <c r="J29" s="30"/>
      <c r="K29" s="20"/>
      <c r="L29" s="30"/>
      <c r="M29" s="20"/>
      <c r="N29" s="30"/>
      <c r="O29" s="20"/>
      <c r="P29" s="21"/>
    </row>
    <row r="30" spans="1:19" ht="26.1" hidden="1" customHeight="1">
      <c r="A30" s="3">
        <v>2</v>
      </c>
      <c r="B30" s="585"/>
      <c r="C30" s="588"/>
      <c r="D30" s="588"/>
      <c r="E30" s="23" t="s">
        <v>82</v>
      </c>
      <c r="F30" s="24" t="e">
        <f>#REF!</f>
        <v>#REF!</v>
      </c>
      <c r="G30" s="23" t="s">
        <v>80</v>
      </c>
      <c r="H30" s="18">
        <f t="shared" si="5"/>
        <v>0</v>
      </c>
      <c r="I30" s="26"/>
      <c r="J30" s="31"/>
      <c r="K30" s="27"/>
      <c r="L30" s="31"/>
      <c r="M30" s="27"/>
      <c r="N30" s="31"/>
      <c r="O30" s="27"/>
      <c r="P30" s="28"/>
    </row>
    <row r="31" spans="1:19" ht="26.1" hidden="1" customHeight="1">
      <c r="A31" s="3">
        <v>2</v>
      </c>
      <c r="B31" s="583" t="s">
        <v>95</v>
      </c>
      <c r="C31" s="589" t="s">
        <v>10</v>
      </c>
      <c r="D31" s="589" t="s">
        <v>6</v>
      </c>
      <c r="E31" s="9" t="s">
        <v>79</v>
      </c>
      <c r="F31" s="10" t="e">
        <f>#REF!</f>
        <v>#REF!</v>
      </c>
      <c r="G31" s="9" t="s">
        <v>80</v>
      </c>
      <c r="H31" s="11">
        <f t="shared" si="5"/>
        <v>0</v>
      </c>
      <c r="I31" s="32" t="e">
        <f t="shared" si="6"/>
        <v>#REF!</v>
      </c>
      <c r="J31" s="13"/>
      <c r="K31" s="33" t="e">
        <f t="shared" si="7"/>
        <v>#REF!</v>
      </c>
      <c r="L31" s="13"/>
      <c r="M31" s="14" t="e">
        <f t="shared" si="8"/>
        <v>#REF!</v>
      </c>
      <c r="N31" s="13"/>
      <c r="O31" s="14" t="e">
        <f t="shared" si="9"/>
        <v>#REF!</v>
      </c>
      <c r="P31" s="15"/>
    </row>
    <row r="32" spans="1:19" ht="26.1" hidden="1" customHeight="1">
      <c r="A32" s="3">
        <v>2</v>
      </c>
      <c r="B32" s="584"/>
      <c r="C32" s="590"/>
      <c r="D32" s="590"/>
      <c r="E32" s="16" t="s">
        <v>82</v>
      </c>
      <c r="F32" s="17" t="e">
        <f>#REF!</f>
        <v>#REF!</v>
      </c>
      <c r="G32" s="16" t="s">
        <v>80</v>
      </c>
      <c r="H32" s="18">
        <f t="shared" si="5"/>
        <v>0</v>
      </c>
      <c r="I32" s="34" t="e">
        <f t="shared" si="6"/>
        <v>#REF!</v>
      </c>
      <c r="J32" s="30"/>
      <c r="K32" s="35" t="e">
        <f t="shared" si="7"/>
        <v>#REF!</v>
      </c>
      <c r="L32" s="30"/>
      <c r="M32" s="20" t="e">
        <f t="shared" si="8"/>
        <v>#REF!</v>
      </c>
      <c r="N32" s="30"/>
      <c r="O32" s="20" t="e">
        <f t="shared" si="9"/>
        <v>#REF!</v>
      </c>
      <c r="P32" s="21"/>
    </row>
    <row r="33" spans="1:16" ht="26.1" hidden="1" customHeight="1">
      <c r="A33" s="3">
        <v>2</v>
      </c>
      <c r="B33" s="584"/>
      <c r="C33" s="590"/>
      <c r="D33" s="590"/>
      <c r="E33" s="22" t="s">
        <v>4</v>
      </c>
      <c r="F33" s="17" t="e">
        <f>#REF!</f>
        <v>#REF!</v>
      </c>
      <c r="G33" s="16" t="s">
        <v>80</v>
      </c>
      <c r="H33" s="18">
        <f t="shared" si="5"/>
        <v>0</v>
      </c>
      <c r="I33" s="34"/>
      <c r="J33" s="30"/>
      <c r="K33" s="35"/>
      <c r="L33" s="30"/>
      <c r="M33" s="20"/>
      <c r="N33" s="30"/>
      <c r="O33" s="20"/>
      <c r="P33" s="21"/>
    </row>
    <row r="34" spans="1:16" ht="26.1" hidden="1" customHeight="1">
      <c r="A34" s="3">
        <v>2</v>
      </c>
      <c r="B34" s="584"/>
      <c r="C34" s="591"/>
      <c r="D34" s="591"/>
      <c r="E34" s="16" t="s">
        <v>85</v>
      </c>
      <c r="F34" s="17" t="e">
        <f>#REF!</f>
        <v>#REF!</v>
      </c>
      <c r="G34" s="16" t="s">
        <v>80</v>
      </c>
      <c r="H34" s="18">
        <f t="shared" si="5"/>
        <v>0</v>
      </c>
      <c r="I34" s="34"/>
      <c r="J34" s="30"/>
      <c r="K34" s="35"/>
      <c r="L34" s="30"/>
      <c r="M34" s="20"/>
      <c r="N34" s="30"/>
      <c r="O34" s="20"/>
      <c r="P34" s="21"/>
    </row>
    <row r="35" spans="1:16" ht="26.1" hidden="1" customHeight="1">
      <c r="A35" s="3">
        <v>2</v>
      </c>
      <c r="B35" s="584"/>
      <c r="C35" s="587" t="s">
        <v>13</v>
      </c>
      <c r="D35" s="587" t="s">
        <v>7</v>
      </c>
      <c r="E35" s="16" t="s">
        <v>79</v>
      </c>
      <c r="F35" s="17" t="e">
        <f>#REF!</f>
        <v>#REF!</v>
      </c>
      <c r="G35" s="16" t="s">
        <v>80</v>
      </c>
      <c r="H35" s="18">
        <f t="shared" si="5"/>
        <v>0</v>
      </c>
      <c r="I35" s="34" t="e">
        <f t="shared" si="6"/>
        <v>#REF!</v>
      </c>
      <c r="J35" s="30"/>
      <c r="K35" s="35" t="e">
        <f t="shared" si="7"/>
        <v>#REF!</v>
      </c>
      <c r="L35" s="30"/>
      <c r="M35" s="20" t="e">
        <f t="shared" si="8"/>
        <v>#REF!</v>
      </c>
      <c r="N35" s="30"/>
      <c r="O35" s="20" t="e">
        <f t="shared" si="9"/>
        <v>#REF!</v>
      </c>
      <c r="P35" s="21"/>
    </row>
    <row r="36" spans="1:16" ht="26.1" hidden="1" customHeight="1">
      <c r="A36" s="3">
        <v>2</v>
      </c>
      <c r="B36" s="584"/>
      <c r="C36" s="587"/>
      <c r="D36" s="587"/>
      <c r="E36" s="16" t="s">
        <v>82</v>
      </c>
      <c r="F36" s="17" t="e">
        <f>#REF!</f>
        <v>#REF!</v>
      </c>
      <c r="G36" s="16" t="s">
        <v>80</v>
      </c>
      <c r="H36" s="18">
        <f t="shared" si="5"/>
        <v>0</v>
      </c>
      <c r="I36" s="34" t="e">
        <f t="shared" si="6"/>
        <v>#REF!</v>
      </c>
      <c r="J36" s="30"/>
      <c r="K36" s="35" t="e">
        <f t="shared" si="7"/>
        <v>#REF!</v>
      </c>
      <c r="L36" s="30"/>
      <c r="M36" s="20" t="e">
        <f t="shared" si="8"/>
        <v>#REF!</v>
      </c>
      <c r="N36" s="30"/>
      <c r="O36" s="20" t="e">
        <f t="shared" si="9"/>
        <v>#REF!</v>
      </c>
      <c r="P36" s="21"/>
    </row>
    <row r="37" spans="1:16" ht="26.1" hidden="1" customHeight="1">
      <c r="A37" s="3">
        <v>2</v>
      </c>
      <c r="B37" s="584"/>
      <c r="C37" s="587"/>
      <c r="D37" s="587" t="s">
        <v>5</v>
      </c>
      <c r="E37" s="16" t="s">
        <v>79</v>
      </c>
      <c r="F37" s="17" t="e">
        <f>#REF!</f>
        <v>#REF!</v>
      </c>
      <c r="G37" s="16" t="s">
        <v>80</v>
      </c>
      <c r="H37" s="18">
        <f t="shared" si="5"/>
        <v>0</v>
      </c>
      <c r="I37" s="34" t="e">
        <f t="shared" si="6"/>
        <v>#REF!</v>
      </c>
      <c r="J37" s="30"/>
      <c r="K37" s="35" t="e">
        <f t="shared" si="7"/>
        <v>#REF!</v>
      </c>
      <c r="L37" s="30"/>
      <c r="M37" s="20" t="e">
        <f t="shared" si="8"/>
        <v>#REF!</v>
      </c>
      <c r="N37" s="30"/>
      <c r="O37" s="20" t="e">
        <f t="shared" si="9"/>
        <v>#REF!</v>
      </c>
      <c r="P37" s="21"/>
    </row>
    <row r="38" spans="1:16" ht="26.1" hidden="1" customHeight="1">
      <c r="A38" s="3">
        <v>2</v>
      </c>
      <c r="B38" s="585"/>
      <c r="C38" s="588"/>
      <c r="D38" s="588"/>
      <c r="E38" s="23" t="s">
        <v>82</v>
      </c>
      <c r="F38" s="17" t="e">
        <f>#REF!</f>
        <v>#REF!</v>
      </c>
      <c r="G38" s="23" t="s">
        <v>80</v>
      </c>
      <c r="H38" s="25">
        <f t="shared" si="5"/>
        <v>0</v>
      </c>
      <c r="I38" s="36" t="e">
        <f t="shared" si="6"/>
        <v>#REF!</v>
      </c>
      <c r="J38" s="37"/>
      <c r="K38" s="38" t="e">
        <f t="shared" si="7"/>
        <v>#REF!</v>
      </c>
      <c r="L38" s="37"/>
      <c r="M38" s="27" t="e">
        <f t="shared" si="8"/>
        <v>#REF!</v>
      </c>
      <c r="N38" s="37"/>
      <c r="O38" s="27" t="e">
        <f t="shared" si="9"/>
        <v>#REF!</v>
      </c>
      <c r="P38" s="28"/>
    </row>
    <row r="39" spans="1:16" ht="26.1" hidden="1" customHeight="1">
      <c r="A39" s="3">
        <v>2</v>
      </c>
      <c r="B39" s="583" t="s">
        <v>96</v>
      </c>
      <c r="C39" s="586" t="s">
        <v>97</v>
      </c>
      <c r="D39" s="586" t="s">
        <v>6</v>
      </c>
      <c r="E39" s="9" t="s">
        <v>79</v>
      </c>
      <c r="F39" s="10" t="e">
        <f>#REF!</f>
        <v>#REF!</v>
      </c>
      <c r="G39" s="9" t="s">
        <v>80</v>
      </c>
      <c r="H39" s="11">
        <f t="shared" si="5"/>
        <v>0</v>
      </c>
      <c r="I39" s="32" t="e">
        <f t="shared" si="6"/>
        <v>#REF!</v>
      </c>
      <c r="J39" s="13"/>
      <c r="K39" s="33" t="e">
        <f t="shared" si="7"/>
        <v>#REF!</v>
      </c>
      <c r="L39" s="13"/>
      <c r="M39" s="14" t="e">
        <f t="shared" si="8"/>
        <v>#REF!</v>
      </c>
      <c r="N39" s="13"/>
      <c r="O39" s="14" t="e">
        <f t="shared" si="9"/>
        <v>#REF!</v>
      </c>
      <c r="P39" s="15"/>
    </row>
    <row r="40" spans="1:16" ht="26.1" hidden="1" customHeight="1">
      <c r="A40" s="3">
        <v>2</v>
      </c>
      <c r="B40" s="584"/>
      <c r="C40" s="587"/>
      <c r="D40" s="587"/>
      <c r="E40" s="16" t="s">
        <v>82</v>
      </c>
      <c r="F40" s="17" t="e">
        <f>#REF!</f>
        <v>#REF!</v>
      </c>
      <c r="G40" s="16" t="s">
        <v>80</v>
      </c>
      <c r="H40" s="18">
        <f t="shared" si="5"/>
        <v>0</v>
      </c>
      <c r="I40" s="19" t="e">
        <f t="shared" si="6"/>
        <v>#REF!</v>
      </c>
      <c r="J40" s="30"/>
      <c r="K40" s="20" t="e">
        <f t="shared" si="7"/>
        <v>#REF!</v>
      </c>
      <c r="L40" s="30"/>
      <c r="M40" s="20" t="e">
        <f t="shared" si="8"/>
        <v>#REF!</v>
      </c>
      <c r="N40" s="30"/>
      <c r="O40" s="20" t="e">
        <f t="shared" si="9"/>
        <v>#REF!</v>
      </c>
      <c r="P40" s="21"/>
    </row>
    <row r="41" spans="1:16" ht="26.1" hidden="1" customHeight="1">
      <c r="A41" s="3">
        <v>2</v>
      </c>
      <c r="B41" s="584"/>
      <c r="C41" s="587"/>
      <c r="D41" s="587"/>
      <c r="E41" s="22" t="s">
        <v>4</v>
      </c>
      <c r="F41" s="17" t="e">
        <f>#REF!</f>
        <v>#REF!</v>
      </c>
      <c r="G41" s="16" t="s">
        <v>80</v>
      </c>
      <c r="H41" s="18"/>
      <c r="I41" s="19"/>
      <c r="J41" s="30"/>
      <c r="K41" s="20"/>
      <c r="L41" s="30"/>
      <c r="M41" s="20"/>
      <c r="N41" s="30"/>
      <c r="O41" s="20"/>
      <c r="P41" s="21"/>
    </row>
    <row r="42" spans="1:16" ht="26.1" hidden="1" customHeight="1">
      <c r="A42" s="3">
        <v>2</v>
      </c>
      <c r="B42" s="584"/>
      <c r="C42" s="587"/>
      <c r="D42" s="587"/>
      <c r="E42" s="16" t="s">
        <v>85</v>
      </c>
      <c r="F42" s="17" t="e">
        <f>#REF!</f>
        <v>#REF!</v>
      </c>
      <c r="G42" s="16" t="s">
        <v>80</v>
      </c>
      <c r="H42" s="18"/>
      <c r="I42" s="19"/>
      <c r="J42" s="30"/>
      <c r="K42" s="20"/>
      <c r="L42" s="30"/>
      <c r="M42" s="20"/>
      <c r="N42" s="30"/>
      <c r="O42" s="20"/>
      <c r="P42" s="21"/>
    </row>
    <row r="43" spans="1:16" ht="26.1" hidden="1" customHeight="1">
      <c r="A43" s="3">
        <v>2</v>
      </c>
      <c r="B43" s="584"/>
      <c r="C43" s="587" t="s">
        <v>98</v>
      </c>
      <c r="D43" s="587" t="s">
        <v>7</v>
      </c>
      <c r="E43" s="16" t="s">
        <v>79</v>
      </c>
      <c r="F43" s="17" t="e">
        <f>#REF!</f>
        <v>#REF!</v>
      </c>
      <c r="G43" s="16" t="s">
        <v>80</v>
      </c>
      <c r="H43" s="18">
        <f t="shared" si="5"/>
        <v>0</v>
      </c>
      <c r="I43" s="19" t="e">
        <f t="shared" si="6"/>
        <v>#REF!</v>
      </c>
      <c r="J43" s="30"/>
      <c r="K43" s="20" t="e">
        <f t="shared" si="7"/>
        <v>#REF!</v>
      </c>
      <c r="L43" s="30"/>
      <c r="M43" s="20" t="e">
        <f t="shared" si="8"/>
        <v>#REF!</v>
      </c>
      <c r="N43" s="30"/>
      <c r="O43" s="20" t="e">
        <f t="shared" si="9"/>
        <v>#REF!</v>
      </c>
      <c r="P43" s="21"/>
    </row>
    <row r="44" spans="1:16" ht="26.1" hidden="1" customHeight="1">
      <c r="A44" s="3">
        <v>2</v>
      </c>
      <c r="B44" s="584"/>
      <c r="C44" s="587"/>
      <c r="D44" s="587"/>
      <c r="E44" s="16" t="s">
        <v>82</v>
      </c>
      <c r="F44" s="17" t="e">
        <f>#REF!</f>
        <v>#REF!</v>
      </c>
      <c r="G44" s="16" t="s">
        <v>80</v>
      </c>
      <c r="H44" s="18">
        <f t="shared" si="5"/>
        <v>0</v>
      </c>
      <c r="I44" s="34" t="e">
        <f t="shared" si="6"/>
        <v>#REF!</v>
      </c>
      <c r="J44" s="30"/>
      <c r="K44" s="35" t="e">
        <f t="shared" si="7"/>
        <v>#REF!</v>
      </c>
      <c r="L44" s="30"/>
      <c r="M44" s="20" t="e">
        <f t="shared" si="8"/>
        <v>#REF!</v>
      </c>
      <c r="N44" s="30"/>
      <c r="O44" s="20" t="e">
        <f t="shared" si="9"/>
        <v>#REF!</v>
      </c>
      <c r="P44" s="21"/>
    </row>
    <row r="45" spans="1:16" ht="26.1" hidden="1" customHeight="1">
      <c r="A45" s="3">
        <v>2</v>
      </c>
      <c r="B45" s="584"/>
      <c r="C45" s="587"/>
      <c r="D45" s="587" t="s">
        <v>5</v>
      </c>
      <c r="E45" s="16" t="s">
        <v>79</v>
      </c>
      <c r="F45" s="17" t="e">
        <f>#REF!</f>
        <v>#REF!</v>
      </c>
      <c r="G45" s="16" t="s">
        <v>80</v>
      </c>
      <c r="H45" s="18">
        <f t="shared" si="5"/>
        <v>0</v>
      </c>
      <c r="I45" s="34" t="e">
        <f t="shared" si="6"/>
        <v>#REF!</v>
      </c>
      <c r="J45" s="30"/>
      <c r="K45" s="35" t="e">
        <f t="shared" si="7"/>
        <v>#REF!</v>
      </c>
      <c r="L45" s="30"/>
      <c r="M45" s="20" t="e">
        <f t="shared" si="8"/>
        <v>#REF!</v>
      </c>
      <c r="N45" s="30"/>
      <c r="O45" s="20" t="e">
        <f t="shared" si="9"/>
        <v>#REF!</v>
      </c>
      <c r="P45" s="21"/>
    </row>
    <row r="46" spans="1:16" ht="26.1" hidden="1" customHeight="1">
      <c r="A46" s="3">
        <v>2</v>
      </c>
      <c r="B46" s="585"/>
      <c r="C46" s="588"/>
      <c r="D46" s="588"/>
      <c r="E46" s="23" t="s">
        <v>82</v>
      </c>
      <c r="F46" s="17" t="e">
        <f>#REF!</f>
        <v>#REF!</v>
      </c>
      <c r="G46" s="23" t="s">
        <v>80</v>
      </c>
      <c r="H46" s="25">
        <f t="shared" si="5"/>
        <v>0</v>
      </c>
      <c r="I46" s="36" t="e">
        <f t="shared" si="6"/>
        <v>#REF!</v>
      </c>
      <c r="J46" s="37"/>
      <c r="K46" s="38" t="e">
        <f t="shared" si="7"/>
        <v>#REF!</v>
      </c>
      <c r="L46" s="37"/>
      <c r="M46" s="27" t="e">
        <f t="shared" si="8"/>
        <v>#REF!</v>
      </c>
      <c r="N46" s="37"/>
      <c r="O46" s="27" t="e">
        <f t="shared" si="9"/>
        <v>#REF!</v>
      </c>
      <c r="P46" s="28"/>
    </row>
    <row r="47" spans="1:16" ht="26.1" hidden="1" customHeight="1">
      <c r="A47" s="3">
        <v>2</v>
      </c>
      <c r="B47" s="564" t="s">
        <v>99</v>
      </c>
      <c r="C47" s="565"/>
      <c r="D47" s="565"/>
      <c r="E47" s="566"/>
      <c r="F47" s="39" t="e">
        <f>#REF!</f>
        <v>#REF!</v>
      </c>
      <c r="G47" s="40" t="s">
        <v>80</v>
      </c>
      <c r="H47" s="41">
        <f t="shared" si="5"/>
        <v>0</v>
      </c>
      <c r="I47" s="42" t="e">
        <f t="shared" si="6"/>
        <v>#REF!</v>
      </c>
      <c r="J47" s="43"/>
      <c r="K47" s="44" t="e">
        <f t="shared" si="7"/>
        <v>#REF!</v>
      </c>
      <c r="L47" s="43"/>
      <c r="M47" s="45" t="e">
        <f t="shared" si="8"/>
        <v>#REF!</v>
      </c>
      <c r="N47" s="43"/>
      <c r="O47" s="45" t="e">
        <f t="shared" si="9"/>
        <v>#REF!</v>
      </c>
      <c r="P47" s="46">
        <v>59</v>
      </c>
    </row>
    <row r="48" spans="1:16" ht="26.1" customHeight="1">
      <c r="A48" s="3">
        <v>1</v>
      </c>
      <c r="B48" s="579" t="s">
        <v>100</v>
      </c>
      <c r="C48" s="580"/>
      <c r="D48" s="580"/>
      <c r="E48" s="580"/>
      <c r="F48" s="47"/>
      <c r="G48" s="48"/>
      <c r="H48" s="49"/>
      <c r="I48" s="50" t="e">
        <f t="shared" si="6"/>
        <v>#REF!</v>
      </c>
      <c r="J48" s="51"/>
      <c r="K48" s="52" t="e">
        <f>SUM(K5:K47)</f>
        <v>#REF!</v>
      </c>
      <c r="L48" s="51"/>
      <c r="M48" s="52" t="e">
        <f>SUM(M5:M47)</f>
        <v>#REF!</v>
      </c>
      <c r="N48" s="51"/>
      <c r="O48" s="52" t="e">
        <f>SUM(O5:O47)</f>
        <v>#REF!</v>
      </c>
      <c r="P48" s="53"/>
    </row>
    <row r="49" spans="1:16" ht="26.1" customHeight="1">
      <c r="A49" s="3">
        <v>1</v>
      </c>
      <c r="B49" s="581" t="s">
        <v>66</v>
      </c>
      <c r="C49" s="582"/>
      <c r="D49" s="582"/>
      <c r="E49" s="557"/>
      <c r="F49" s="54"/>
      <c r="G49" s="55"/>
      <c r="H49" s="56"/>
      <c r="I49" s="57"/>
      <c r="J49" s="58"/>
      <c r="K49" s="59"/>
      <c r="L49" s="60"/>
      <c r="M49" s="59"/>
      <c r="N49" s="60"/>
      <c r="O49" s="61"/>
      <c r="P49" s="62"/>
    </row>
    <row r="50" spans="1:16" ht="26.1" customHeight="1">
      <c r="A50" s="3">
        <v>1</v>
      </c>
      <c r="B50" s="564" t="s">
        <v>67</v>
      </c>
      <c r="C50" s="565"/>
      <c r="D50" s="565"/>
      <c r="E50" s="566"/>
      <c r="F50" s="10">
        <v>2</v>
      </c>
      <c r="G50" s="9" t="s">
        <v>101</v>
      </c>
      <c r="H50" s="11"/>
      <c r="I50" s="12">
        <f>K50+M50+O50</f>
        <v>60000</v>
      </c>
      <c r="J50" s="63"/>
      <c r="K50" s="14">
        <f>F50*J50</f>
        <v>0</v>
      </c>
      <c r="L50" s="14"/>
      <c r="M50" s="14">
        <f>F50*L50</f>
        <v>0</v>
      </c>
      <c r="N50" s="14">
        <v>30000</v>
      </c>
      <c r="O50" s="14">
        <f>F50*N50</f>
        <v>60000</v>
      </c>
      <c r="P50" s="64"/>
    </row>
    <row r="51" spans="1:16" ht="26.1" hidden="1" customHeight="1">
      <c r="A51" s="3">
        <v>2</v>
      </c>
      <c r="B51" s="567" t="s">
        <v>100</v>
      </c>
      <c r="C51" s="568"/>
      <c r="D51" s="568"/>
      <c r="E51" s="569"/>
      <c r="F51" s="47"/>
      <c r="G51" s="48"/>
      <c r="H51" s="49"/>
      <c r="I51" s="50">
        <f>K51+M51+O51</f>
        <v>60000</v>
      </c>
      <c r="J51" s="51"/>
      <c r="K51" s="52">
        <f>SUM(K50:K50)</f>
        <v>0</v>
      </c>
      <c r="L51" s="51"/>
      <c r="M51" s="52">
        <f>SUM(M50:M50)</f>
        <v>0</v>
      </c>
      <c r="N51" s="51"/>
      <c r="O51" s="52">
        <f>SUM(O50:O50)</f>
        <v>60000</v>
      </c>
      <c r="P51" s="53"/>
    </row>
    <row r="52" spans="1:16" ht="26.1" customHeight="1">
      <c r="A52" s="3">
        <v>1</v>
      </c>
      <c r="B52" s="570" t="s">
        <v>25</v>
      </c>
      <c r="C52" s="571"/>
      <c r="D52" s="571"/>
      <c r="E52" s="572"/>
      <c r="F52" s="39"/>
      <c r="G52" s="40"/>
      <c r="H52" s="41"/>
      <c r="I52" s="65" t="e">
        <f>K52+M52+O52</f>
        <v>#REF!</v>
      </c>
      <c r="J52" s="66"/>
      <c r="K52" s="67" t="e">
        <f>K48+K51</f>
        <v>#REF!</v>
      </c>
      <c r="L52" s="67"/>
      <c r="M52" s="67" t="e">
        <f>M48+M51</f>
        <v>#REF!</v>
      </c>
      <c r="N52" s="67"/>
      <c r="O52" s="67" t="e">
        <f>O48+O51</f>
        <v>#REF!</v>
      </c>
      <c r="P52" s="68"/>
    </row>
    <row r="53" spans="1:16" ht="26.1" customHeight="1">
      <c r="A53" s="3">
        <v>1</v>
      </c>
      <c r="B53" s="573" t="s">
        <v>102</v>
      </c>
      <c r="C53" s="574"/>
      <c r="D53" s="574"/>
      <c r="E53" s="575"/>
      <c r="F53" s="562">
        <v>1</v>
      </c>
      <c r="G53" s="542" t="s">
        <v>15</v>
      </c>
      <c r="H53" s="554"/>
      <c r="I53" s="69"/>
      <c r="J53" s="70" t="str">
        <f>" ☞간접노무비 : 직접노무비의 "&amp;(M54*100)&amp;"%"</f>
        <v xml:space="preserve"> ☞간접노무비 : 직접노무비의 12.7%</v>
      </c>
      <c r="K53" s="71"/>
      <c r="L53" s="72"/>
      <c r="M53" s="73"/>
      <c r="N53" s="74"/>
      <c r="O53" s="75"/>
      <c r="P53" s="76"/>
    </row>
    <row r="54" spans="1:16" ht="26.1" customHeight="1">
      <c r="A54" s="3">
        <v>1</v>
      </c>
      <c r="B54" s="576"/>
      <c r="C54" s="577"/>
      <c r="D54" s="577"/>
      <c r="E54" s="578"/>
      <c r="F54" s="563"/>
      <c r="G54" s="544"/>
      <c r="H54" s="555"/>
      <c r="I54" s="77" t="e">
        <f>O54</f>
        <v>#REF!</v>
      </c>
      <c r="J54" s="78"/>
      <c r="K54" s="79" t="e">
        <f>K52</f>
        <v>#REF!</v>
      </c>
      <c r="L54" s="80" t="s">
        <v>103</v>
      </c>
      <c r="M54" s="81">
        <v>0.127</v>
      </c>
      <c r="N54" s="82" t="s">
        <v>104</v>
      </c>
      <c r="O54" s="83" t="e">
        <f>INT(K54*M54)</f>
        <v>#REF!</v>
      </c>
      <c r="P54" s="84" t="e">
        <f>I54/K54</f>
        <v>#REF!</v>
      </c>
    </row>
    <row r="55" spans="1:16" ht="26.1" customHeight="1">
      <c r="A55" s="3">
        <v>1</v>
      </c>
      <c r="B55" s="556" t="s">
        <v>105</v>
      </c>
      <c r="C55" s="557"/>
      <c r="D55" s="558"/>
      <c r="E55" s="558"/>
      <c r="F55" s="85">
        <v>1</v>
      </c>
      <c r="G55" s="86" t="s">
        <v>15</v>
      </c>
      <c r="H55" s="87"/>
      <c r="I55" s="88" t="e">
        <f>SUM(I56:I69)</f>
        <v>#REF!</v>
      </c>
      <c r="J55" s="89"/>
      <c r="K55" s="90"/>
      <c r="L55" s="91"/>
      <c r="M55" s="90"/>
      <c r="N55" s="92"/>
      <c r="O55" s="93"/>
      <c r="P55" s="94"/>
    </row>
    <row r="56" spans="1:16" ht="26.1" customHeight="1">
      <c r="A56" s="3">
        <v>1</v>
      </c>
      <c r="B56" s="559" t="s">
        <v>16</v>
      </c>
      <c r="C56" s="560"/>
      <c r="D56" s="560"/>
      <c r="E56" s="561"/>
      <c r="F56" s="95"/>
      <c r="G56" s="96"/>
      <c r="H56" s="95"/>
      <c r="I56" s="97"/>
      <c r="J56" s="70" t="str">
        <f>" ☞산재보험료 : (직접노무비+간접노무비)의 "&amp;(M57*100)&amp;"%"</f>
        <v xml:space="preserve"> ☞산재보험료 : (직접노무비+간접노무비)의 3.73%</v>
      </c>
      <c r="K56" s="71"/>
      <c r="L56" s="72"/>
      <c r="M56" s="73"/>
      <c r="N56" s="74"/>
      <c r="O56" s="98"/>
      <c r="P56" s="99"/>
    </row>
    <row r="57" spans="1:16" ht="26.1" customHeight="1">
      <c r="A57" s="3">
        <v>1</v>
      </c>
      <c r="B57" s="548"/>
      <c r="C57" s="549"/>
      <c r="D57" s="549"/>
      <c r="E57" s="550"/>
      <c r="F57" s="100"/>
      <c r="G57" s="101"/>
      <c r="H57" s="100"/>
      <c r="I57" s="102" t="e">
        <f>O57</f>
        <v>#REF!</v>
      </c>
      <c r="J57" s="103"/>
      <c r="K57" s="104" t="e">
        <f>K52+I54</f>
        <v>#REF!</v>
      </c>
      <c r="L57" s="105" t="s">
        <v>103</v>
      </c>
      <c r="M57" s="106">
        <v>3.73E-2</v>
      </c>
      <c r="N57" s="107" t="s">
        <v>104</v>
      </c>
      <c r="O57" s="108" t="e">
        <f>INT(K57*M57)</f>
        <v>#REF!</v>
      </c>
      <c r="P57" s="109" t="e">
        <f>I57/K57</f>
        <v>#REF!</v>
      </c>
    </row>
    <row r="58" spans="1:16" ht="26.1" customHeight="1">
      <c r="A58" s="3">
        <v>1</v>
      </c>
      <c r="B58" s="545" t="s">
        <v>106</v>
      </c>
      <c r="C58" s="546"/>
      <c r="D58" s="546"/>
      <c r="E58" s="547"/>
      <c r="F58" s="110"/>
      <c r="G58" s="111"/>
      <c r="H58" s="110"/>
      <c r="I58" s="112"/>
      <c r="J58" s="113" t="str">
        <f>" ☞고용보험료 : (직접노무비+간접노무비)의 "&amp;(M59*100)&amp;"%"</f>
        <v xml:space="preserve"> ☞고용보험료 : (직접노무비+간접노무비)의 0.87%</v>
      </c>
      <c r="K58" s="114"/>
      <c r="L58" s="115"/>
      <c r="M58" s="116"/>
      <c r="N58" s="117"/>
      <c r="O58" s="118"/>
      <c r="P58" s="119"/>
    </row>
    <row r="59" spans="1:16" ht="26.1" customHeight="1">
      <c r="A59" s="3">
        <v>1</v>
      </c>
      <c r="B59" s="548"/>
      <c r="C59" s="549"/>
      <c r="D59" s="549"/>
      <c r="E59" s="550"/>
      <c r="F59" s="100"/>
      <c r="G59" s="101"/>
      <c r="H59" s="100"/>
      <c r="I59" s="102" t="e">
        <f>O59</f>
        <v>#REF!</v>
      </c>
      <c r="J59" s="103"/>
      <c r="K59" s="104" t="e">
        <f>K52+I54</f>
        <v>#REF!</v>
      </c>
      <c r="L59" s="105" t="s">
        <v>103</v>
      </c>
      <c r="M59" s="106">
        <v>8.6999999999999994E-3</v>
      </c>
      <c r="N59" s="107" t="s">
        <v>104</v>
      </c>
      <c r="O59" s="108" t="e">
        <f>INT(K59*M59)</f>
        <v>#REF!</v>
      </c>
      <c r="P59" s="109" t="e">
        <f>I59/K59</f>
        <v>#REF!</v>
      </c>
    </row>
    <row r="60" spans="1:16" ht="26.1" customHeight="1">
      <c r="A60" s="3">
        <v>1</v>
      </c>
      <c r="B60" s="545" t="s">
        <v>107</v>
      </c>
      <c r="C60" s="546"/>
      <c r="D60" s="546"/>
      <c r="E60" s="547"/>
      <c r="F60" s="110"/>
      <c r="G60" s="111"/>
      <c r="H60" s="110"/>
      <c r="I60" s="120"/>
      <c r="J60" s="113" t="str">
        <f>" ☞국민건강보험료 : (직접노무비)의 "&amp;(M61*100)&amp;"%"</f>
        <v xml:space="preserve"> ☞국민건강보험료 : (직접노무비)의 3.335%</v>
      </c>
      <c r="K60" s="114"/>
      <c r="L60" s="115"/>
      <c r="M60" s="116"/>
      <c r="N60" s="117"/>
      <c r="O60" s="118"/>
      <c r="P60" s="119"/>
    </row>
    <row r="61" spans="1:16" ht="26.1" customHeight="1">
      <c r="A61" s="3">
        <v>1</v>
      </c>
      <c r="B61" s="548"/>
      <c r="C61" s="549"/>
      <c r="D61" s="549"/>
      <c r="E61" s="550"/>
      <c r="F61" s="100"/>
      <c r="G61" s="101"/>
      <c r="H61" s="100"/>
      <c r="I61" s="102"/>
      <c r="J61" s="103"/>
      <c r="K61" s="104" t="e">
        <f>K52</f>
        <v>#REF!</v>
      </c>
      <c r="L61" s="105" t="s">
        <v>103</v>
      </c>
      <c r="M61" s="155">
        <v>3.3349999999999998E-2</v>
      </c>
      <c r="N61" s="107" t="s">
        <v>104</v>
      </c>
      <c r="O61" s="108" t="e">
        <f>INT(K61*M61)</f>
        <v>#REF!</v>
      </c>
      <c r="P61" s="156">
        <v>3.3349999999999998E-2</v>
      </c>
    </row>
    <row r="62" spans="1:16" ht="26.1" customHeight="1">
      <c r="A62" s="3">
        <v>1</v>
      </c>
      <c r="B62" s="545" t="s">
        <v>37</v>
      </c>
      <c r="C62" s="546"/>
      <c r="D62" s="546"/>
      <c r="E62" s="547"/>
      <c r="F62" s="110"/>
      <c r="G62" s="111"/>
      <c r="H62" s="110"/>
      <c r="I62" s="121"/>
      <c r="J62" s="113" t="str">
        <f>" ☞국민연금보험료 : (직접노무비)의 "&amp;(M63*100)&amp;"%"</f>
        <v xml:space="preserve"> ☞국민연금보험료 : (직접노무비)의 4.5%</v>
      </c>
      <c r="K62" s="114"/>
      <c r="L62" s="115"/>
      <c r="M62" s="116"/>
      <c r="N62" s="117"/>
      <c r="O62" s="118"/>
      <c r="P62" s="119"/>
    </row>
    <row r="63" spans="1:16" ht="26.1" customHeight="1">
      <c r="A63" s="3">
        <v>1</v>
      </c>
      <c r="B63" s="548"/>
      <c r="C63" s="549"/>
      <c r="D63" s="549"/>
      <c r="E63" s="550"/>
      <c r="F63" s="100"/>
      <c r="G63" s="101"/>
      <c r="H63" s="100"/>
      <c r="I63" s="102"/>
      <c r="J63" s="103"/>
      <c r="K63" s="104" t="e">
        <f>K52</f>
        <v>#REF!</v>
      </c>
      <c r="L63" s="105" t="s">
        <v>103</v>
      </c>
      <c r="M63" s="106">
        <v>4.4999999999999998E-2</v>
      </c>
      <c r="N63" s="107" t="s">
        <v>104</v>
      </c>
      <c r="O63" s="108" t="e">
        <f>INT(K63*M63)</f>
        <v>#REF!</v>
      </c>
      <c r="P63" s="109">
        <v>4.4999999999999998E-2</v>
      </c>
    </row>
    <row r="64" spans="1:16" ht="26.1" customHeight="1">
      <c r="A64" s="3">
        <v>1</v>
      </c>
      <c r="B64" s="545" t="s">
        <v>17</v>
      </c>
      <c r="C64" s="546"/>
      <c r="D64" s="546"/>
      <c r="E64" s="547"/>
      <c r="F64" s="110"/>
      <c r="G64" s="111"/>
      <c r="H64" s="110"/>
      <c r="I64" s="121"/>
      <c r="J64" s="113" t="str">
        <f>" ☞노인장기요양보험료 : (국민건강보험료)의 "&amp;(M65*100)&amp;"%"</f>
        <v xml:space="preserve"> ☞노인장기요양보험료 : (국민건강보험료)의 10.25%</v>
      </c>
      <c r="K64" s="114"/>
      <c r="L64" s="115"/>
      <c r="M64" s="116"/>
      <c r="N64" s="117"/>
      <c r="O64" s="118"/>
      <c r="P64" s="119"/>
    </row>
    <row r="65" spans="1:16" ht="26.1" customHeight="1">
      <c r="A65" s="3">
        <v>1</v>
      </c>
      <c r="B65" s="548"/>
      <c r="C65" s="549"/>
      <c r="D65" s="549"/>
      <c r="E65" s="550"/>
      <c r="F65" s="100"/>
      <c r="G65" s="101"/>
      <c r="H65" s="100"/>
      <c r="I65" s="102"/>
      <c r="J65" s="103"/>
      <c r="K65" s="104">
        <f>I61</f>
        <v>0</v>
      </c>
      <c r="L65" s="105" t="s">
        <v>103</v>
      </c>
      <c r="M65" s="106">
        <v>0.10249999999999999</v>
      </c>
      <c r="N65" s="107" t="s">
        <v>104</v>
      </c>
      <c r="O65" s="108">
        <f>INT(K65*M65)</f>
        <v>0</v>
      </c>
      <c r="P65" s="109">
        <v>0.10249999999999999</v>
      </c>
    </row>
    <row r="66" spans="1:16" ht="26.1" customHeight="1">
      <c r="A66" s="3">
        <v>1</v>
      </c>
      <c r="B66" s="545" t="s">
        <v>108</v>
      </c>
      <c r="C66" s="546"/>
      <c r="D66" s="546"/>
      <c r="E66" s="547"/>
      <c r="F66" s="110"/>
      <c r="G66" s="111"/>
      <c r="H66" s="110"/>
      <c r="I66" s="121"/>
      <c r="J66" s="113" t="str">
        <f>" ☞산업안전보건관리비 : (직접노무비+재료비)의 "&amp;(M67*100)&amp;"%"</f>
        <v xml:space="preserve"> ☞산업안전보건관리비 : (직접노무비+재료비)의 2.93%</v>
      </c>
      <c r="K66" s="114"/>
      <c r="L66" s="115"/>
      <c r="M66" s="116"/>
      <c r="N66" s="117"/>
      <c r="O66" s="118"/>
      <c r="P66" s="119"/>
    </row>
    <row r="67" spans="1:16" ht="26.1" customHeight="1">
      <c r="A67" s="3">
        <v>1</v>
      </c>
      <c r="B67" s="548"/>
      <c r="C67" s="549"/>
      <c r="D67" s="549"/>
      <c r="E67" s="550"/>
      <c r="F67" s="100"/>
      <c r="G67" s="101"/>
      <c r="H67" s="100"/>
      <c r="I67" s="121" t="e">
        <f>O67</f>
        <v>#REF!</v>
      </c>
      <c r="J67" s="103"/>
      <c r="K67" s="104" t="e">
        <f>K52+M52</f>
        <v>#REF!</v>
      </c>
      <c r="L67" s="105" t="s">
        <v>103</v>
      </c>
      <c r="M67" s="106">
        <v>2.93E-2</v>
      </c>
      <c r="N67" s="107" t="s">
        <v>104</v>
      </c>
      <c r="O67" s="108" t="e">
        <f>INT(K67*M67)</f>
        <v>#REF!</v>
      </c>
      <c r="P67" s="109">
        <v>2.93E-2</v>
      </c>
    </row>
    <row r="68" spans="1:16" ht="26.1" customHeight="1">
      <c r="A68" s="3">
        <v>1</v>
      </c>
      <c r="B68" s="538" t="s">
        <v>109</v>
      </c>
      <c r="C68" s="539"/>
      <c r="D68" s="539"/>
      <c r="E68" s="540"/>
      <c r="F68" s="110"/>
      <c r="G68" s="111"/>
      <c r="H68" s="110"/>
      <c r="I68" s="121"/>
      <c r="J68" s="122" t="str">
        <f>" ☞기타경비 : (직접노무비+간접노무비+재료비)의 "&amp;(M69*100)&amp;"%"</f>
        <v xml:space="preserve"> ☞기타경비 : (직접노무비+간접노무비+재료비)의 8.8%</v>
      </c>
      <c r="K68" s="123"/>
      <c r="L68" s="124"/>
      <c r="M68" s="125"/>
      <c r="N68" s="126"/>
      <c r="O68" s="127"/>
      <c r="P68" s="128"/>
    </row>
    <row r="69" spans="1:16" ht="26.1" customHeight="1">
      <c r="A69" s="3">
        <v>1</v>
      </c>
      <c r="B69" s="551"/>
      <c r="C69" s="552"/>
      <c r="D69" s="552"/>
      <c r="E69" s="553"/>
      <c r="F69" s="100"/>
      <c r="G69" s="101"/>
      <c r="H69" s="100"/>
      <c r="I69" s="129" t="e">
        <f>O69</f>
        <v>#REF!</v>
      </c>
      <c r="J69" s="78"/>
      <c r="K69" s="79" t="e">
        <f>K52+I54+M52</f>
        <v>#REF!</v>
      </c>
      <c r="L69" s="80" t="s">
        <v>103</v>
      </c>
      <c r="M69" s="81">
        <v>8.7999999999999995E-2</v>
      </c>
      <c r="N69" s="82" t="s">
        <v>104</v>
      </c>
      <c r="O69" s="130" t="e">
        <f>INT(K69*M69)</f>
        <v>#REF!</v>
      </c>
      <c r="P69" s="84" t="e">
        <f>I69/K69</f>
        <v>#REF!</v>
      </c>
    </row>
    <row r="70" spans="1:16" ht="26.1" customHeight="1">
      <c r="A70" s="3">
        <v>1</v>
      </c>
      <c r="B70" s="528" t="s">
        <v>110</v>
      </c>
      <c r="C70" s="529"/>
      <c r="D70" s="529"/>
      <c r="E70" s="530"/>
      <c r="F70" s="534">
        <v>1</v>
      </c>
      <c r="G70" s="536" t="s">
        <v>15</v>
      </c>
      <c r="H70" s="526"/>
      <c r="I70" s="131"/>
      <c r="J70" s="70" t="str">
        <f>" ☞일반관리비 : (순공사비)의 "&amp;(M71*100)&amp;"%"</f>
        <v xml:space="preserve"> ☞일반관리비 : (순공사비)의 6%</v>
      </c>
      <c r="K70" s="71"/>
      <c r="L70" s="72"/>
      <c r="M70" s="73"/>
      <c r="N70" s="74"/>
      <c r="O70" s="98"/>
      <c r="P70" s="76"/>
    </row>
    <row r="71" spans="1:16" ht="26.1" customHeight="1">
      <c r="A71" s="3">
        <v>1</v>
      </c>
      <c r="B71" s="531"/>
      <c r="C71" s="532"/>
      <c r="D71" s="532"/>
      <c r="E71" s="533"/>
      <c r="F71" s="535"/>
      <c r="G71" s="537"/>
      <c r="H71" s="527"/>
      <c r="I71" s="129" t="e">
        <f>O71</f>
        <v>#REF!</v>
      </c>
      <c r="J71" s="78"/>
      <c r="K71" s="79" t="e">
        <f>I52+I54+I55</f>
        <v>#REF!</v>
      </c>
      <c r="L71" s="80" t="s">
        <v>103</v>
      </c>
      <c r="M71" s="81">
        <v>0.06</v>
      </c>
      <c r="N71" s="82" t="s">
        <v>104</v>
      </c>
      <c r="O71" s="130" t="e">
        <f>INT(K71*M71)</f>
        <v>#REF!</v>
      </c>
      <c r="P71" s="84" t="e">
        <f>I71/K71</f>
        <v>#REF!</v>
      </c>
    </row>
    <row r="72" spans="1:16" ht="26.1" customHeight="1">
      <c r="A72" s="3">
        <v>1</v>
      </c>
      <c r="B72" s="528" t="s">
        <v>111</v>
      </c>
      <c r="C72" s="529"/>
      <c r="D72" s="529"/>
      <c r="E72" s="530"/>
      <c r="F72" s="534">
        <v>1</v>
      </c>
      <c r="G72" s="536" t="s">
        <v>15</v>
      </c>
      <c r="H72" s="526"/>
      <c r="I72" s="132"/>
      <c r="J72" s="70" t="str">
        <f>" ☞이윤 : (공사원가-재료비)의 "&amp;(M73*100)&amp;"%"</f>
        <v xml:space="preserve"> ☞이윤 : (공사원가-재료비)의 15%</v>
      </c>
      <c r="K72" s="71"/>
      <c r="L72" s="72"/>
      <c r="M72" s="73"/>
      <c r="N72" s="74"/>
      <c r="O72" s="73"/>
      <c r="P72" s="133"/>
    </row>
    <row r="73" spans="1:16" ht="26.1" customHeight="1">
      <c r="A73" s="3">
        <v>1</v>
      </c>
      <c r="B73" s="531"/>
      <c r="C73" s="532"/>
      <c r="D73" s="532"/>
      <c r="E73" s="533"/>
      <c r="F73" s="535"/>
      <c r="G73" s="537"/>
      <c r="H73" s="527"/>
      <c r="I73" s="129" t="e">
        <f>O73</f>
        <v>#REF!</v>
      </c>
      <c r="J73" s="78"/>
      <c r="K73" s="79" t="e">
        <f>I52+I54+I55+I71-M52</f>
        <v>#REF!</v>
      </c>
      <c r="L73" s="80" t="s">
        <v>103</v>
      </c>
      <c r="M73" s="134">
        <v>0.15</v>
      </c>
      <c r="N73" s="82" t="s">
        <v>104</v>
      </c>
      <c r="O73" s="130" t="e">
        <f>ROUNDUP((K73*M73),0)</f>
        <v>#REF!</v>
      </c>
      <c r="P73" s="84" t="e">
        <f>I73/K73</f>
        <v>#REF!</v>
      </c>
    </row>
    <row r="74" spans="1:16" ht="26.1" customHeight="1">
      <c r="A74" s="3">
        <v>1</v>
      </c>
      <c r="B74" s="538" t="s">
        <v>18</v>
      </c>
      <c r="C74" s="539"/>
      <c r="D74" s="539"/>
      <c r="E74" s="540"/>
      <c r="F74" s="127"/>
      <c r="G74" s="135"/>
      <c r="H74" s="136"/>
      <c r="I74" s="137" t="e">
        <f>I52+I54+I55+I71+I73</f>
        <v>#REF!</v>
      </c>
      <c r="J74" s="138"/>
      <c r="K74" s="139"/>
      <c r="L74" s="140"/>
      <c r="M74" s="139"/>
      <c r="N74" s="139"/>
      <c r="O74" s="138"/>
      <c r="P74" s="141"/>
    </row>
    <row r="75" spans="1:16" ht="26.1" customHeight="1">
      <c r="A75" s="3">
        <v>1</v>
      </c>
      <c r="B75" s="541" t="s">
        <v>112</v>
      </c>
      <c r="C75" s="542"/>
      <c r="D75" s="542"/>
      <c r="E75" s="542"/>
      <c r="F75" s="534">
        <v>1</v>
      </c>
      <c r="G75" s="536" t="s">
        <v>15</v>
      </c>
      <c r="H75" s="526"/>
      <c r="I75" s="132"/>
      <c r="J75" s="142" t="str">
        <f>" ☞부가가치세 : (공급가액)의 "&amp;(M76*100)&amp;"%"</f>
        <v xml:space="preserve"> ☞부가가치세 : (공급가액)의 10%</v>
      </c>
      <c r="K75" s="9"/>
      <c r="L75" s="143"/>
      <c r="M75" s="9"/>
      <c r="N75" s="9"/>
      <c r="O75" s="144"/>
      <c r="P75" s="145"/>
    </row>
    <row r="76" spans="1:16" ht="26.1" customHeight="1">
      <c r="A76" s="3">
        <v>1</v>
      </c>
      <c r="B76" s="543"/>
      <c r="C76" s="544"/>
      <c r="D76" s="544"/>
      <c r="E76" s="544"/>
      <c r="F76" s="535"/>
      <c r="G76" s="537"/>
      <c r="H76" s="527"/>
      <c r="I76" s="129" t="e">
        <f>O76</f>
        <v>#REF!</v>
      </c>
      <c r="J76" s="146"/>
      <c r="K76" s="79" t="e">
        <f>I74</f>
        <v>#REF!</v>
      </c>
      <c r="L76" s="80" t="s">
        <v>103</v>
      </c>
      <c r="M76" s="147">
        <v>0.1</v>
      </c>
      <c r="N76" s="82" t="s">
        <v>104</v>
      </c>
      <c r="O76" s="148" t="e">
        <f>INT(K76*M76)</f>
        <v>#REF!</v>
      </c>
      <c r="P76" s="84" t="e">
        <f>I76/K76</f>
        <v>#REF!</v>
      </c>
    </row>
    <row r="77" spans="1:16" ht="26.1" customHeight="1">
      <c r="A77" s="3">
        <v>1</v>
      </c>
      <c r="B77" s="524" t="s">
        <v>113</v>
      </c>
      <c r="C77" s="525"/>
      <c r="D77" s="525"/>
      <c r="E77" s="525"/>
      <c r="F77" s="87"/>
      <c r="G77" s="40"/>
      <c r="H77" s="87"/>
      <c r="I77" s="149" t="e">
        <f>I74+I76</f>
        <v>#REF!</v>
      </c>
      <c r="J77" s="150"/>
      <c r="K77" s="151"/>
      <c r="L77" s="151"/>
      <c r="M77" s="151"/>
      <c r="N77" s="151"/>
      <c r="O77" s="151"/>
      <c r="P77" s="152"/>
    </row>
    <row r="78" spans="1:16" ht="26.1" customHeight="1">
      <c r="A78" s="3">
        <v>1</v>
      </c>
      <c r="B78" s="524" t="s">
        <v>114</v>
      </c>
      <c r="C78" s="525"/>
      <c r="D78" s="525"/>
      <c r="E78" s="525"/>
      <c r="F78" s="87"/>
      <c r="G78" s="40"/>
      <c r="H78" s="87"/>
      <c r="I78" s="149" t="e">
        <f>ROUNDDOWN(I77,-3)</f>
        <v>#REF!</v>
      </c>
      <c r="J78" s="153" t="s">
        <v>115</v>
      </c>
      <c r="K78" s="151"/>
      <c r="L78" s="151"/>
      <c r="M78" s="151"/>
      <c r="N78" s="151"/>
      <c r="O78" s="151"/>
      <c r="P78" s="152"/>
    </row>
  </sheetData>
  <autoFilter ref="A1:P78">
    <filterColumn colId="0">
      <filters>
        <filter val="1"/>
      </filters>
    </filterColumn>
    <filterColumn colId="7" showButton="0"/>
    <filterColumn colId="9" showButton="0"/>
    <filterColumn colId="11" showButton="0"/>
    <filterColumn colId="13" showButton="0"/>
  </autoFilter>
  <mergeCells count="83">
    <mergeCell ref="B3:P3"/>
    <mergeCell ref="B1:B2"/>
    <mergeCell ref="C1:C2"/>
    <mergeCell ref="D1:D2"/>
    <mergeCell ref="E1:E2"/>
    <mergeCell ref="F1:F2"/>
    <mergeCell ref="G1:G2"/>
    <mergeCell ref="H1:I1"/>
    <mergeCell ref="J1:K1"/>
    <mergeCell ref="L1:M1"/>
    <mergeCell ref="N1:O1"/>
    <mergeCell ref="P1:P2"/>
    <mergeCell ref="B4:E4"/>
    <mergeCell ref="B5:B14"/>
    <mergeCell ref="C5:C8"/>
    <mergeCell ref="D5:D8"/>
    <mergeCell ref="C9:C10"/>
    <mergeCell ref="D9:D10"/>
    <mergeCell ref="C11:C12"/>
    <mergeCell ref="D11:D12"/>
    <mergeCell ref="C13:C14"/>
    <mergeCell ref="D13:D14"/>
    <mergeCell ref="B15:B22"/>
    <mergeCell ref="C15:C18"/>
    <mergeCell ref="D15:D18"/>
    <mergeCell ref="C19:C20"/>
    <mergeCell ref="D19:D20"/>
    <mergeCell ref="C21:C22"/>
    <mergeCell ref="D21:D22"/>
    <mergeCell ref="B23:B30"/>
    <mergeCell ref="C23:C26"/>
    <mergeCell ref="D23:D26"/>
    <mergeCell ref="C27:C28"/>
    <mergeCell ref="D27:D28"/>
    <mergeCell ref="C29:C30"/>
    <mergeCell ref="D29:D30"/>
    <mergeCell ref="B31:B38"/>
    <mergeCell ref="C31:C34"/>
    <mergeCell ref="D31:D34"/>
    <mergeCell ref="C35:C36"/>
    <mergeCell ref="D35:D36"/>
    <mergeCell ref="C37:C38"/>
    <mergeCell ref="D37:D38"/>
    <mergeCell ref="B47:E47"/>
    <mergeCell ref="B48:E48"/>
    <mergeCell ref="B49:E49"/>
    <mergeCell ref="B39:B46"/>
    <mergeCell ref="C39:C42"/>
    <mergeCell ref="D39:D42"/>
    <mergeCell ref="C43:C44"/>
    <mergeCell ref="D43:D44"/>
    <mergeCell ref="C45:C46"/>
    <mergeCell ref="D45:D46"/>
    <mergeCell ref="B62:E63"/>
    <mergeCell ref="B50:E50"/>
    <mergeCell ref="B51:E51"/>
    <mergeCell ref="B52:E52"/>
    <mergeCell ref="B53:E54"/>
    <mergeCell ref="H53:H54"/>
    <mergeCell ref="B55:E55"/>
    <mergeCell ref="B56:E57"/>
    <mergeCell ref="B58:E59"/>
    <mergeCell ref="B60:E61"/>
    <mergeCell ref="F53:F54"/>
    <mergeCell ref="G53:G54"/>
    <mergeCell ref="B64:E65"/>
    <mergeCell ref="B66:E67"/>
    <mergeCell ref="B68:E69"/>
    <mergeCell ref="B70:E71"/>
    <mergeCell ref="F70:F71"/>
    <mergeCell ref="B78:E78"/>
    <mergeCell ref="H70:H71"/>
    <mergeCell ref="B72:E73"/>
    <mergeCell ref="F72:F73"/>
    <mergeCell ref="G72:G73"/>
    <mergeCell ref="H72:H73"/>
    <mergeCell ref="B74:E74"/>
    <mergeCell ref="G70:G71"/>
    <mergeCell ref="B75:E76"/>
    <mergeCell ref="F75:F76"/>
    <mergeCell ref="G75:G76"/>
    <mergeCell ref="H75:H76"/>
    <mergeCell ref="B77:E77"/>
  </mergeCells>
  <phoneticPr fontId="2" type="noConversion"/>
  <pageMargins left="0.7" right="0.7" top="0.75" bottom="0.75" header="0.3" footer="0.3"/>
  <pageSetup paperSize="9" scale="4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X19"/>
  <sheetViews>
    <sheetView view="pageBreakPreview" zoomScale="115" zoomScaleSheetLayoutView="115" workbookViewId="0">
      <selection activeCell="G39" sqref="G39"/>
    </sheetView>
  </sheetViews>
  <sheetFormatPr defaultRowHeight="12.75"/>
  <cols>
    <col min="2" max="2" width="5.83203125" customWidth="1"/>
    <col min="3" max="3" width="21.83203125" customWidth="1"/>
    <col min="4" max="5" width="6.83203125" customWidth="1"/>
    <col min="6" max="6" width="5.83203125" customWidth="1"/>
    <col min="7" max="7" width="9.83203125" customWidth="1"/>
    <col min="8" max="8" width="5.83203125" customWidth="1"/>
    <col min="10" max="10" width="14.33203125" customWidth="1"/>
    <col min="12" max="12" width="14.33203125" customWidth="1"/>
    <col min="14" max="14" width="14.33203125" customWidth="1"/>
    <col min="16" max="16" width="14.33203125" customWidth="1"/>
    <col min="17" max="17" width="7.83203125" customWidth="1"/>
  </cols>
  <sheetData>
    <row r="1" spans="2:24" ht="39.75" customHeight="1">
      <c r="B1" s="612" t="s">
        <v>160</v>
      </c>
      <c r="C1" s="612"/>
      <c r="D1" s="612"/>
      <c r="E1" s="612"/>
      <c r="F1" s="612"/>
      <c r="G1" s="612"/>
      <c r="H1" s="612"/>
      <c r="I1" s="612"/>
      <c r="J1" s="612"/>
      <c r="K1" s="612"/>
      <c r="L1" s="612"/>
      <c r="M1" s="612"/>
      <c r="N1" s="612"/>
      <c r="O1" s="612"/>
      <c r="P1" s="612"/>
      <c r="Q1" s="612"/>
    </row>
    <row r="2" spans="2:24" ht="19.5" customHeight="1">
      <c r="B2" s="613" t="s">
        <v>121</v>
      </c>
      <c r="C2" s="613" t="s">
        <v>69</v>
      </c>
      <c r="D2" s="613"/>
      <c r="E2" s="613"/>
      <c r="F2" s="613"/>
      <c r="G2" s="613" t="s">
        <v>117</v>
      </c>
      <c r="H2" s="613" t="s">
        <v>19</v>
      </c>
      <c r="I2" s="613" t="s">
        <v>23</v>
      </c>
      <c r="J2" s="613"/>
      <c r="K2" s="613" t="s">
        <v>198</v>
      </c>
      <c r="L2" s="613"/>
      <c r="M2" s="613" t="s">
        <v>197</v>
      </c>
      <c r="N2" s="613"/>
      <c r="O2" s="613" t="s">
        <v>161</v>
      </c>
      <c r="P2" s="613"/>
      <c r="Q2" s="613" t="s">
        <v>20</v>
      </c>
    </row>
    <row r="3" spans="2:24" ht="19.5" customHeight="1">
      <c r="B3" s="613"/>
      <c r="C3" s="383" t="s">
        <v>154</v>
      </c>
      <c r="D3" s="383" t="s">
        <v>21</v>
      </c>
      <c r="E3" s="383" t="s">
        <v>2</v>
      </c>
      <c r="F3" s="383" t="s">
        <v>22</v>
      </c>
      <c r="G3" s="613"/>
      <c r="H3" s="613"/>
      <c r="I3" s="383" t="s">
        <v>163</v>
      </c>
      <c r="J3" s="383" t="s">
        <v>145</v>
      </c>
      <c r="K3" s="383" t="s">
        <v>165</v>
      </c>
      <c r="L3" s="383" t="s">
        <v>166</v>
      </c>
      <c r="M3" s="383" t="s">
        <v>165</v>
      </c>
      <c r="N3" s="383" t="s">
        <v>166</v>
      </c>
      <c r="O3" s="383" t="s">
        <v>167</v>
      </c>
      <c r="P3" s="383" t="s">
        <v>166</v>
      </c>
      <c r="Q3" s="613"/>
      <c r="S3" s="610"/>
      <c r="T3" s="611"/>
      <c r="U3" s="611"/>
      <c r="V3" s="611"/>
      <c r="W3" s="611"/>
      <c r="X3" s="611"/>
    </row>
    <row r="4" spans="2:24" ht="19.5" customHeight="1">
      <c r="B4" s="368" t="s">
        <v>200</v>
      </c>
      <c r="C4" s="369" t="str">
        <f>갑지.표지!C7</f>
        <v>동북로(효목고가네거리~효목네거리) 등 5개소 노면표시 도색공사</v>
      </c>
      <c r="D4" s="370"/>
      <c r="E4" s="370"/>
      <c r="F4" s="370"/>
      <c r="G4" s="370"/>
      <c r="H4" s="370"/>
      <c r="I4" s="370"/>
      <c r="J4" s="371">
        <f>J5+J17</f>
        <v>0</v>
      </c>
      <c r="K4" s="370"/>
      <c r="L4" s="371">
        <f>L5</f>
        <v>0</v>
      </c>
      <c r="M4" s="370"/>
      <c r="N4" s="371">
        <f>N5</f>
        <v>0</v>
      </c>
      <c r="O4" s="370"/>
      <c r="P4" s="371">
        <f>P5+P17</f>
        <v>0</v>
      </c>
      <c r="Q4" s="370"/>
      <c r="S4" s="611"/>
      <c r="T4" s="611"/>
      <c r="U4" s="611"/>
      <c r="V4" s="611"/>
      <c r="W4" s="611"/>
      <c r="X4" s="611"/>
    </row>
    <row r="5" spans="2:24" ht="19.5" customHeight="1">
      <c r="B5" s="370">
        <v>1</v>
      </c>
      <c r="C5" s="369" t="s">
        <v>196</v>
      </c>
      <c r="D5" s="370"/>
      <c r="E5" s="370"/>
      <c r="F5" s="370"/>
      <c r="G5" s="370"/>
      <c r="H5" s="370"/>
      <c r="I5" s="370"/>
      <c r="J5" s="371">
        <f>L5+N5+P5</f>
        <v>0</v>
      </c>
      <c r="K5" s="370"/>
      <c r="L5" s="371">
        <f>SUM(L11:L16)</f>
        <v>0</v>
      </c>
      <c r="M5" s="370"/>
      <c r="N5" s="371">
        <f>SUM(N11:N16)</f>
        <v>0</v>
      </c>
      <c r="O5" s="370"/>
      <c r="P5" s="371">
        <f>SUM(P11:P16)</f>
        <v>0</v>
      </c>
      <c r="Q5" s="370"/>
      <c r="S5" s="611"/>
      <c r="T5" s="611"/>
      <c r="U5" s="611"/>
      <c r="V5" s="611"/>
      <c r="W5" s="611"/>
      <c r="X5" s="611"/>
    </row>
    <row r="6" spans="2:24" ht="19.5" hidden="1" customHeight="1">
      <c r="B6" s="372"/>
      <c r="C6" s="373" t="s">
        <v>12</v>
      </c>
      <c r="D6" s="374" t="s">
        <v>8</v>
      </c>
      <c r="E6" s="374" t="s">
        <v>204</v>
      </c>
      <c r="F6" s="374" t="s">
        <v>6</v>
      </c>
      <c r="G6" s="378" t="e">
        <f>#REF!</f>
        <v>#REF!</v>
      </c>
      <c r="H6" s="383" t="s">
        <v>80</v>
      </c>
      <c r="I6" s="375" t="e">
        <f t="shared" ref="I6:I16" si="0">K6+M6+O6</f>
        <v>#REF!</v>
      </c>
      <c r="J6" s="375" t="e">
        <f>L6+N6+P6</f>
        <v>#REF!</v>
      </c>
      <c r="K6" s="376" t="e">
        <f>#REF!</f>
        <v>#REF!</v>
      </c>
      <c r="L6" s="376" t="e">
        <f t="shared" ref="L6:L10" si="1">G6*K6</f>
        <v>#REF!</v>
      </c>
      <c r="M6" s="376" t="e">
        <f>#REF!</f>
        <v>#REF!</v>
      </c>
      <c r="N6" s="376" t="e">
        <f t="shared" ref="N6:N10" si="2">G6*M6</f>
        <v>#REF!</v>
      </c>
      <c r="O6" s="376" t="e">
        <f>#REF!</f>
        <v>#REF!</v>
      </c>
      <c r="P6" s="376" t="e">
        <f t="shared" ref="P6:P10" si="3">G6*O6</f>
        <v>#REF!</v>
      </c>
      <c r="Q6" s="377" t="s">
        <v>210</v>
      </c>
      <c r="S6" s="611"/>
      <c r="T6" s="611"/>
      <c r="U6" s="611"/>
      <c r="V6" s="611"/>
      <c r="W6" s="611"/>
      <c r="X6" s="611"/>
    </row>
    <row r="7" spans="2:24" ht="19.5" hidden="1" customHeight="1">
      <c r="B7" s="372"/>
      <c r="C7" s="373" t="s">
        <v>11</v>
      </c>
      <c r="D7" s="374" t="s">
        <v>8</v>
      </c>
      <c r="E7" s="374" t="s">
        <v>204</v>
      </c>
      <c r="F7" s="374" t="s">
        <v>6</v>
      </c>
      <c r="G7" s="378" t="e">
        <f>#REF!</f>
        <v>#REF!</v>
      </c>
      <c r="H7" s="383" t="s">
        <v>80</v>
      </c>
      <c r="I7" s="375" t="e">
        <f t="shared" si="0"/>
        <v>#REF!</v>
      </c>
      <c r="J7" s="375" t="e">
        <f t="shared" ref="J7:J16" si="4">L7+N7+P7</f>
        <v>#REF!</v>
      </c>
      <c r="K7" s="376" t="e">
        <f>#REF!</f>
        <v>#REF!</v>
      </c>
      <c r="L7" s="376" t="e">
        <f t="shared" si="1"/>
        <v>#REF!</v>
      </c>
      <c r="M7" s="376" t="e">
        <f>#REF!</f>
        <v>#REF!</v>
      </c>
      <c r="N7" s="376" t="e">
        <f t="shared" si="2"/>
        <v>#REF!</v>
      </c>
      <c r="O7" s="376" t="e">
        <f>#REF!</f>
        <v>#REF!</v>
      </c>
      <c r="P7" s="376" t="e">
        <f t="shared" si="3"/>
        <v>#REF!</v>
      </c>
      <c r="Q7" s="377" t="s">
        <v>209</v>
      </c>
      <c r="S7" s="611"/>
      <c r="T7" s="611"/>
      <c r="U7" s="611"/>
      <c r="V7" s="611"/>
      <c r="W7" s="611"/>
      <c r="X7" s="611"/>
    </row>
    <row r="8" spans="2:24" ht="19.5" hidden="1" customHeight="1">
      <c r="B8" s="372"/>
      <c r="C8" s="373" t="s">
        <v>206</v>
      </c>
      <c r="D8" s="374" t="s">
        <v>9</v>
      </c>
      <c r="E8" s="374" t="s">
        <v>204</v>
      </c>
      <c r="F8" s="374" t="s">
        <v>6</v>
      </c>
      <c r="G8" s="378" t="e">
        <f>#REF!</f>
        <v>#REF!</v>
      </c>
      <c r="H8" s="383" t="s">
        <v>80</v>
      </c>
      <c r="I8" s="375" t="e">
        <f t="shared" si="0"/>
        <v>#REF!</v>
      </c>
      <c r="J8" s="375" t="e">
        <f t="shared" si="4"/>
        <v>#REF!</v>
      </c>
      <c r="K8" s="376" t="e">
        <f>#REF!</f>
        <v>#REF!</v>
      </c>
      <c r="L8" s="376" t="e">
        <f t="shared" si="1"/>
        <v>#REF!</v>
      </c>
      <c r="M8" s="376" t="e">
        <f>#REF!</f>
        <v>#REF!</v>
      </c>
      <c r="N8" s="376" t="e">
        <f t="shared" si="2"/>
        <v>#REF!</v>
      </c>
      <c r="O8" s="376" t="e">
        <f>#REF!</f>
        <v>#REF!</v>
      </c>
      <c r="P8" s="376" t="e">
        <f t="shared" si="3"/>
        <v>#REF!</v>
      </c>
      <c r="Q8" s="377" t="s">
        <v>84</v>
      </c>
      <c r="S8" s="611"/>
      <c r="T8" s="611"/>
      <c r="U8" s="611"/>
      <c r="V8" s="611"/>
      <c r="W8" s="611"/>
      <c r="X8" s="611"/>
    </row>
    <row r="9" spans="2:24" ht="19.5" hidden="1" customHeight="1">
      <c r="B9" s="372"/>
      <c r="C9" s="373" t="s">
        <v>12</v>
      </c>
      <c r="D9" s="374" t="s">
        <v>202</v>
      </c>
      <c r="E9" s="374" t="s">
        <v>204</v>
      </c>
      <c r="F9" s="374" t="s">
        <v>7</v>
      </c>
      <c r="G9" s="378" t="e">
        <f>#REF!</f>
        <v>#REF!</v>
      </c>
      <c r="H9" s="384" t="s">
        <v>203</v>
      </c>
      <c r="I9" s="375" t="e">
        <f t="shared" si="0"/>
        <v>#REF!</v>
      </c>
      <c r="J9" s="375" t="e">
        <f t="shared" si="4"/>
        <v>#REF!</v>
      </c>
      <c r="K9" s="376" t="e">
        <f>#REF!</f>
        <v>#REF!</v>
      </c>
      <c r="L9" s="376" t="e">
        <f t="shared" si="1"/>
        <v>#REF!</v>
      </c>
      <c r="M9" s="376" t="e">
        <f>#REF!</f>
        <v>#REF!</v>
      </c>
      <c r="N9" s="376" t="e">
        <f t="shared" si="2"/>
        <v>#REF!</v>
      </c>
      <c r="O9" s="376" t="e">
        <f>#REF!</f>
        <v>#REF!</v>
      </c>
      <c r="P9" s="376" t="e">
        <f t="shared" si="3"/>
        <v>#REF!</v>
      </c>
      <c r="Q9" s="377" t="s">
        <v>86</v>
      </c>
      <c r="S9" s="611"/>
      <c r="T9" s="611"/>
      <c r="U9" s="611"/>
      <c r="V9" s="611"/>
      <c r="W9" s="611"/>
      <c r="X9" s="611"/>
    </row>
    <row r="10" spans="2:24" ht="19.5" hidden="1" customHeight="1">
      <c r="B10" s="372"/>
      <c r="C10" s="373" t="s">
        <v>208</v>
      </c>
      <c r="D10" s="374" t="s">
        <v>207</v>
      </c>
      <c r="E10" s="374" t="s">
        <v>204</v>
      </c>
      <c r="F10" s="374" t="s">
        <v>7</v>
      </c>
      <c r="G10" s="378" t="e">
        <f>#REF!</f>
        <v>#REF!</v>
      </c>
      <c r="H10" s="385" t="s">
        <v>80</v>
      </c>
      <c r="I10" s="375" t="e">
        <f t="shared" si="0"/>
        <v>#REF!</v>
      </c>
      <c r="J10" s="375" t="e">
        <f t="shared" si="4"/>
        <v>#REF!</v>
      </c>
      <c r="K10" s="376" t="e">
        <f>#REF!</f>
        <v>#REF!</v>
      </c>
      <c r="L10" s="376" t="e">
        <f t="shared" si="1"/>
        <v>#REF!</v>
      </c>
      <c r="M10" s="376" t="e">
        <f>#REF!</f>
        <v>#REF!</v>
      </c>
      <c r="N10" s="376" t="e">
        <f t="shared" si="2"/>
        <v>#REF!</v>
      </c>
      <c r="O10" s="376" t="e">
        <f>#REF!</f>
        <v>#REF!</v>
      </c>
      <c r="P10" s="376" t="e">
        <f t="shared" si="3"/>
        <v>#REF!</v>
      </c>
      <c r="Q10" s="377" t="s">
        <v>87</v>
      </c>
      <c r="S10" s="611"/>
      <c r="T10" s="611"/>
      <c r="U10" s="611"/>
      <c r="V10" s="611"/>
      <c r="W10" s="611"/>
      <c r="X10" s="611"/>
    </row>
    <row r="11" spans="2:24" ht="19.5" customHeight="1">
      <c r="B11" s="372"/>
      <c r="C11" s="373" t="s">
        <v>12</v>
      </c>
      <c r="D11" s="374" t="s">
        <v>8</v>
      </c>
      <c r="E11" s="374" t="s">
        <v>211</v>
      </c>
      <c r="F11" s="374" t="s">
        <v>6</v>
      </c>
      <c r="G11" s="378">
        <v>1454</v>
      </c>
      <c r="H11" s="386" t="s">
        <v>80</v>
      </c>
      <c r="I11" s="375">
        <f t="shared" si="0"/>
        <v>0</v>
      </c>
      <c r="J11" s="375">
        <f t="shared" si="4"/>
        <v>0</v>
      </c>
      <c r="K11" s="376"/>
      <c r="L11" s="376">
        <f>G11*K11</f>
        <v>0</v>
      </c>
      <c r="M11" s="376"/>
      <c r="N11" s="376">
        <f>G11*M11</f>
        <v>0</v>
      </c>
      <c r="O11" s="376"/>
      <c r="P11" s="376">
        <f>G11*O11</f>
        <v>0</v>
      </c>
      <c r="Q11" s="377" t="s">
        <v>241</v>
      </c>
      <c r="S11" s="611"/>
      <c r="T11" s="611"/>
      <c r="U11" s="611"/>
      <c r="V11" s="611"/>
      <c r="W11" s="611"/>
      <c r="X11" s="611"/>
    </row>
    <row r="12" spans="2:24" ht="19.5" customHeight="1">
      <c r="B12" s="372"/>
      <c r="C12" s="373" t="s">
        <v>11</v>
      </c>
      <c r="D12" s="374" t="s">
        <v>8</v>
      </c>
      <c r="E12" s="374" t="s">
        <v>211</v>
      </c>
      <c r="F12" s="374" t="s">
        <v>6</v>
      </c>
      <c r="G12" s="378">
        <v>5226</v>
      </c>
      <c r="H12" s="386" t="s">
        <v>80</v>
      </c>
      <c r="I12" s="375">
        <f t="shared" si="0"/>
        <v>0</v>
      </c>
      <c r="J12" s="375">
        <f t="shared" si="4"/>
        <v>0</v>
      </c>
      <c r="K12" s="376"/>
      <c r="L12" s="376">
        <f t="shared" ref="L12:L16" si="5">G12*K12</f>
        <v>0</v>
      </c>
      <c r="M12" s="376"/>
      <c r="N12" s="376">
        <f t="shared" ref="N12:N16" si="6">G12*M12</f>
        <v>0</v>
      </c>
      <c r="O12" s="376"/>
      <c r="P12" s="376">
        <f t="shared" ref="P12:P16" si="7">G12*O12</f>
        <v>0</v>
      </c>
      <c r="Q12" s="377" t="s">
        <v>242</v>
      </c>
      <c r="S12" s="611"/>
      <c r="T12" s="611"/>
      <c r="U12" s="611"/>
      <c r="V12" s="611"/>
      <c r="W12" s="611"/>
      <c r="X12" s="611"/>
    </row>
    <row r="13" spans="2:24" ht="19.5" customHeight="1">
      <c r="B13" s="372"/>
      <c r="C13" s="373" t="s">
        <v>205</v>
      </c>
      <c r="D13" s="374" t="s">
        <v>8</v>
      </c>
      <c r="E13" s="374" t="s">
        <v>211</v>
      </c>
      <c r="F13" s="374" t="s">
        <v>6</v>
      </c>
      <c r="G13" s="378">
        <v>13013</v>
      </c>
      <c r="H13" s="386" t="s">
        <v>80</v>
      </c>
      <c r="I13" s="375">
        <f t="shared" si="0"/>
        <v>0</v>
      </c>
      <c r="J13" s="375">
        <f t="shared" si="4"/>
        <v>0</v>
      </c>
      <c r="K13" s="376"/>
      <c r="L13" s="376">
        <f t="shared" si="5"/>
        <v>0</v>
      </c>
      <c r="M13" s="376"/>
      <c r="N13" s="376">
        <f t="shared" si="6"/>
        <v>0</v>
      </c>
      <c r="O13" s="376"/>
      <c r="P13" s="376">
        <f t="shared" si="7"/>
        <v>0</v>
      </c>
      <c r="Q13" s="377" t="s">
        <v>243</v>
      </c>
      <c r="S13" s="611"/>
      <c r="T13" s="611"/>
      <c r="U13" s="611"/>
      <c r="V13" s="611"/>
      <c r="W13" s="611"/>
      <c r="X13" s="611"/>
    </row>
    <row r="14" spans="2:24" ht="19.5" customHeight="1">
      <c r="B14" s="372"/>
      <c r="C14" s="373" t="s">
        <v>206</v>
      </c>
      <c r="D14" s="374" t="s">
        <v>8</v>
      </c>
      <c r="E14" s="374" t="s">
        <v>211</v>
      </c>
      <c r="F14" s="374" t="s">
        <v>6</v>
      </c>
      <c r="G14" s="378">
        <v>3805</v>
      </c>
      <c r="H14" s="386" t="s">
        <v>80</v>
      </c>
      <c r="I14" s="375">
        <f t="shared" si="0"/>
        <v>0</v>
      </c>
      <c r="J14" s="375">
        <f t="shared" si="4"/>
        <v>0</v>
      </c>
      <c r="K14" s="376"/>
      <c r="L14" s="376">
        <f t="shared" si="5"/>
        <v>0</v>
      </c>
      <c r="M14" s="376"/>
      <c r="N14" s="376">
        <f t="shared" si="6"/>
        <v>0</v>
      </c>
      <c r="O14" s="376"/>
      <c r="P14" s="376">
        <f t="shared" si="7"/>
        <v>0</v>
      </c>
      <c r="Q14" s="377" t="s">
        <v>244</v>
      </c>
      <c r="S14" s="611"/>
      <c r="T14" s="611"/>
      <c r="U14" s="611"/>
      <c r="V14" s="611"/>
      <c r="W14" s="611"/>
      <c r="X14" s="611"/>
    </row>
    <row r="15" spans="2:24" ht="19.5" customHeight="1">
      <c r="B15" s="372"/>
      <c r="C15" s="373" t="s">
        <v>12</v>
      </c>
      <c r="D15" s="374" t="s">
        <v>202</v>
      </c>
      <c r="E15" s="374" t="s">
        <v>211</v>
      </c>
      <c r="F15" s="374" t="s">
        <v>7</v>
      </c>
      <c r="G15" s="378">
        <v>7957</v>
      </c>
      <c r="H15" s="386" t="s">
        <v>80</v>
      </c>
      <c r="I15" s="375">
        <f t="shared" si="0"/>
        <v>0</v>
      </c>
      <c r="J15" s="375">
        <f t="shared" si="4"/>
        <v>0</v>
      </c>
      <c r="K15" s="376"/>
      <c r="L15" s="376">
        <f t="shared" si="5"/>
        <v>0</v>
      </c>
      <c r="M15" s="376"/>
      <c r="N15" s="376">
        <f t="shared" si="6"/>
        <v>0</v>
      </c>
      <c r="O15" s="376"/>
      <c r="P15" s="376">
        <f t="shared" si="7"/>
        <v>0</v>
      </c>
      <c r="Q15" s="377" t="s">
        <v>245</v>
      </c>
      <c r="S15" s="611"/>
      <c r="T15" s="611"/>
      <c r="U15" s="611"/>
      <c r="V15" s="611"/>
      <c r="W15" s="611"/>
      <c r="X15" s="611"/>
    </row>
    <row r="16" spans="2:24" ht="19.5" customHeight="1">
      <c r="B16" s="372"/>
      <c r="C16" s="373" t="s">
        <v>208</v>
      </c>
      <c r="D16" s="374" t="s">
        <v>248</v>
      </c>
      <c r="E16" s="374" t="s">
        <v>211</v>
      </c>
      <c r="F16" s="374" t="s">
        <v>7</v>
      </c>
      <c r="G16" s="378">
        <v>1907</v>
      </c>
      <c r="H16" s="386" t="s">
        <v>80</v>
      </c>
      <c r="I16" s="375">
        <f t="shared" si="0"/>
        <v>0</v>
      </c>
      <c r="J16" s="375">
        <f t="shared" si="4"/>
        <v>0</v>
      </c>
      <c r="K16" s="376"/>
      <c r="L16" s="376">
        <f t="shared" si="5"/>
        <v>0</v>
      </c>
      <c r="M16" s="376"/>
      <c r="N16" s="376">
        <f t="shared" si="6"/>
        <v>0</v>
      </c>
      <c r="O16" s="376"/>
      <c r="P16" s="376">
        <f t="shared" si="7"/>
        <v>0</v>
      </c>
      <c r="Q16" s="377" t="s">
        <v>246</v>
      </c>
      <c r="S16" s="611"/>
      <c r="T16" s="611"/>
      <c r="U16" s="611"/>
      <c r="V16" s="611"/>
      <c r="W16" s="611"/>
      <c r="X16" s="611"/>
    </row>
    <row r="17" spans="2:17" ht="19.5" customHeight="1">
      <c r="B17" s="370">
        <v>2</v>
      </c>
      <c r="C17" s="379" t="s">
        <v>31</v>
      </c>
      <c r="D17" s="370"/>
      <c r="E17" s="370"/>
      <c r="F17" s="370"/>
      <c r="G17" s="380"/>
      <c r="H17" s="370"/>
      <c r="I17" s="380"/>
      <c r="J17" s="380">
        <f>J19+J18</f>
        <v>0</v>
      </c>
      <c r="K17" s="380"/>
      <c r="L17" s="380">
        <v>0</v>
      </c>
      <c r="M17" s="380"/>
      <c r="N17" s="380">
        <v>0</v>
      </c>
      <c r="O17" s="380"/>
      <c r="P17" s="380">
        <f>P19+P18</f>
        <v>0</v>
      </c>
      <c r="Q17" s="381"/>
    </row>
    <row r="18" spans="2:17" ht="19.5" hidden="1" customHeight="1">
      <c r="B18" s="382"/>
      <c r="C18" s="382"/>
      <c r="D18" s="382"/>
      <c r="E18" s="382"/>
      <c r="F18" s="382"/>
      <c r="G18" s="376"/>
      <c r="H18" s="405"/>
      <c r="I18" s="375"/>
      <c r="J18" s="375"/>
      <c r="K18" s="376"/>
      <c r="L18" s="376"/>
      <c r="M18" s="376"/>
      <c r="N18" s="376"/>
      <c r="O18" s="376"/>
      <c r="P18" s="376"/>
      <c r="Q18" s="377"/>
    </row>
    <row r="19" spans="2:17" ht="19.5" customHeight="1">
      <c r="B19" s="382"/>
      <c r="C19" s="382" t="s">
        <v>164</v>
      </c>
      <c r="D19" s="382"/>
      <c r="E19" s="382"/>
      <c r="F19" s="382"/>
      <c r="G19" s="376">
        <v>10</v>
      </c>
      <c r="H19" s="383" t="s">
        <v>68</v>
      </c>
      <c r="I19" s="375">
        <f>O19</f>
        <v>0</v>
      </c>
      <c r="J19" s="375">
        <f>I19*G19</f>
        <v>0</v>
      </c>
      <c r="K19" s="376">
        <v>0</v>
      </c>
      <c r="L19" s="376">
        <v>0</v>
      </c>
      <c r="M19" s="376">
        <v>0</v>
      </c>
      <c r="N19" s="376">
        <v>0</v>
      </c>
      <c r="O19" s="376"/>
      <c r="P19" s="376">
        <f>G19*O19</f>
        <v>0</v>
      </c>
      <c r="Q19" s="377" t="s">
        <v>247</v>
      </c>
    </row>
  </sheetData>
  <mergeCells count="11">
    <mergeCell ref="S3:X16"/>
    <mergeCell ref="B1:Q1"/>
    <mergeCell ref="B2:B3"/>
    <mergeCell ref="C2:F2"/>
    <mergeCell ref="G2:G3"/>
    <mergeCell ref="H2:H3"/>
    <mergeCell ref="I2:J2"/>
    <mergeCell ref="M2:N2"/>
    <mergeCell ref="K2:L2"/>
    <mergeCell ref="O2:P2"/>
    <mergeCell ref="Q2:Q3"/>
  </mergeCells>
  <phoneticPr fontId="2" type="noConversion"/>
  <pageMargins left="0.7" right="0.7" top="0.75" bottom="0.75" header="0.3" footer="0.3"/>
  <pageSetup paperSize="9" scale="98" orientation="landscape" r:id="rId1"/>
  <colBreaks count="1" manualBreakCount="1">
    <brk id="17" max="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갑지.표지</vt:lpstr>
      <vt:lpstr>위치도</vt:lpstr>
      <vt:lpstr>설계설명서</vt:lpstr>
      <vt:lpstr>원가계산서</vt:lpstr>
      <vt:lpstr>내역서총괄표</vt:lpstr>
      <vt:lpstr>내역서2</vt:lpstr>
      <vt:lpstr>내역서</vt:lpstr>
      <vt:lpstr>내역서!Print_Area</vt:lpstr>
      <vt:lpstr>내역서2!Print_Area</vt:lpstr>
      <vt:lpstr>내역서총괄표!Print_Area</vt:lpstr>
      <vt:lpstr>설계설명서!Print_Area</vt:lpstr>
      <vt:lpstr>원가계산서!Print_Area</vt:lpstr>
      <vt:lpstr>위치도!Print_Area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user</cp:lastModifiedBy>
  <cp:lastPrinted>2023-03-23T04:48:56Z</cp:lastPrinted>
  <dcterms:created xsi:type="dcterms:W3CDTF">2012-03-07T02:46:43Z</dcterms:created>
  <dcterms:modified xsi:type="dcterms:W3CDTF">2023-03-23T05:21:01Z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jksICJub2RlMSIgOiB7ImRzZCI6IjAxMDAwMDAwMDAwMDMwMjMiLCJsb2dUaW1lIjoiMjAyMy0wMy0xN1QwODozNDoxNFoiLCJwSUQiOjIsInRyYWNlSWQiOiIzMkU4MDZGMEFEODY0MjAxODFDMjg3MDVGNjZGNjkxOSIsInVzZXJDb2RlIjoiMjAxNzAwNTMifSwibm9kZTIiIDogeyJkc2QiOiIwMTAwMDAwMDAwMDAzMDIzIiwibG9nVGltZSI6IjIwMjMtMDMtMjFUMDE6NTQ6MzJaIiwicElEIjoyLCJ0cmFjZUlkIjoiQUYwQjdGNDYwNTkxNEMzQUEzQkUxMEI0MDNFNjFEMzciLCJ1c2VyQ29kZSI6IjIwMTcwMDUzIn0sIm5vZGUzIiA6IHsiZHNkIjoiMDEwMDAwMDAwMDAwMzAyMyIsImxvZ1RpbWUiOiIyMDIzLTAzLTIzVDAwOjUxOjI2WiIsInBJRCI6MiwidHJhY2VJZCI6IjZDOTE1NTAwOUFDQjQwNEE4NUVCRUEzRjNGQ0FCNzFEIiwidXNlckNvZGUiOiIyMDE3MDA1MyJ9LCJub2RlNCIgOiB7ImRzZCI6IjAxMDAwMDAwMDAwMDMwMjMiLCJsb2dUaW1lIjoiMjAyMy0wMy0yM1QwNDo0OTo0MloiLCJwSUQiOjIsInRyYWNlSWQiOiI4MjZBQkMzMjcxMTQ0MjkyQUVFQjI0NzZCOUM1RUFCNiIsInVzZXJDb2RlIjoiMjAxNzAwNTMifSwibm9kZTUiIDogeyAidXNlckNvZGUiIDogIjIwMDYwMDE2IiwgInRyYWNlSWQiIDogIjI0RTUyQUExRDRFN0UzQjkzNzRFOEVCRDk4MDJCMDQ4IiwgImRzZCIgOiAiMDAwMDAwMDAwMDAwMDAwMCIsICJwSUQiIDogIjIwNDgiLCAibG9nVGltZSIgOiAiMjAyMy0wMy0zMFQwNDowNToyNFoiIH19</vt:lpwstr>
  </property>
</Properties>
</file>