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경영정보팀\Desktop\공사 파일\2. 신천둔치 화장실\공사시행\발주\"/>
    </mc:Choice>
  </mc:AlternateContent>
  <bookViews>
    <workbookView xWindow="0" yWindow="0" windowWidth="21225" windowHeight="9855" tabRatio="957"/>
  </bookViews>
  <sheets>
    <sheet name="원가계산서" sheetId="3" r:id="rId1"/>
    <sheet name="공종별집계표" sheetId="10" r:id="rId2"/>
    <sheet name="공종별내역서" sheetId="9" r:id="rId3"/>
  </sheets>
  <definedNames>
    <definedName name="_xlnm.Print_Area" localSheetId="0">원가계산서!$A$1:$G$26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3" l="1"/>
  <c r="G11" i="10" l="1"/>
  <c r="H11" i="10" s="1"/>
  <c r="I11" i="10"/>
  <c r="J11" i="10" s="1"/>
  <c r="G8" i="10" l="1"/>
  <c r="H8" i="10" s="1"/>
  <c r="I8" i="10"/>
  <c r="J8" i="10" s="1"/>
  <c r="E8" i="10"/>
  <c r="F8" i="10" s="1"/>
  <c r="I16" i="10"/>
  <c r="J16" i="10" s="1"/>
  <c r="G13" i="10"/>
  <c r="H13" i="10" s="1"/>
  <c r="E11" i="10"/>
  <c r="F11" i="10" s="1"/>
  <c r="L11" i="10" s="1"/>
  <c r="G24" i="10"/>
  <c r="H24" i="10" s="1"/>
  <c r="E24" i="10"/>
  <c r="F24" i="10" s="1"/>
  <c r="G18" i="10"/>
  <c r="H18" i="10" s="1"/>
  <c r="E18" i="10"/>
  <c r="L8" i="10" l="1"/>
  <c r="K11" i="10"/>
  <c r="K8" i="10"/>
  <c r="G21" i="10"/>
  <c r="H21" i="10" s="1"/>
  <c r="G16" i="10"/>
  <c r="H16" i="10" s="1"/>
  <c r="G20" i="10"/>
  <c r="H20" i="10" s="1"/>
  <c r="G7" i="10"/>
  <c r="H7" i="10" s="1"/>
  <c r="G10" i="10"/>
  <c r="H10" i="10" s="1"/>
  <c r="I23" i="10"/>
  <c r="J23" i="10" s="1"/>
  <c r="I24" i="10"/>
  <c r="G23" i="10"/>
  <c r="H23" i="10" s="1"/>
  <c r="G17" i="10"/>
  <c r="H17" i="10" s="1"/>
  <c r="F18" i="10"/>
  <c r="G9" i="10" l="1"/>
  <c r="H9" i="10" s="1"/>
  <c r="G14" i="10"/>
  <c r="H14" i="10" s="1"/>
  <c r="G15" i="10"/>
  <c r="H15" i="10" s="1"/>
  <c r="I15" i="10"/>
  <c r="J15" i="10" s="1"/>
  <c r="G22" i="10"/>
  <c r="H22" i="10" s="1"/>
  <c r="I10" i="10"/>
  <c r="J10" i="10" s="1"/>
  <c r="I17" i="10"/>
  <c r="J17" i="10" s="1"/>
  <c r="E16" i="10"/>
  <c r="J24" i="10"/>
  <c r="L24" i="10" s="1"/>
  <c r="T24" i="10" s="1"/>
  <c r="K24" i="10"/>
  <c r="I14" i="10"/>
  <c r="J14" i="10" s="1"/>
  <c r="I18" i="10"/>
  <c r="G12" i="10" l="1"/>
  <c r="G19" i="10"/>
  <c r="H19" i="10" s="1"/>
  <c r="G6" i="10"/>
  <c r="H6" i="10" s="1"/>
  <c r="H12" i="10"/>
  <c r="I21" i="10"/>
  <c r="J21" i="10" s="1"/>
  <c r="E20" i="10"/>
  <c r="F20" i="10" s="1"/>
  <c r="J18" i="10"/>
  <c r="L18" i="10" s="1"/>
  <c r="T18" i="10" s="1"/>
  <c r="E22" i="3" s="1"/>
  <c r="K18" i="10"/>
  <c r="K16" i="10"/>
  <c r="F16" i="10"/>
  <c r="L16" i="10" s="1"/>
  <c r="E13" i="10"/>
  <c r="E7" i="10"/>
  <c r="G5" i="10" l="1"/>
  <c r="H5" i="10" s="1"/>
  <c r="H25" i="10" s="1"/>
  <c r="F7" i="10"/>
  <c r="F13" i="10"/>
  <c r="E8" i="3" l="1"/>
  <c r="E9" i="3" s="1"/>
  <c r="E10" i="3" s="1"/>
  <c r="E13" i="3" l="1"/>
  <c r="E12" i="3"/>
  <c r="I22" i="10"/>
  <c r="J22" i="10" s="1"/>
  <c r="E23" i="10" l="1"/>
  <c r="E17" i="10"/>
  <c r="E15" i="10"/>
  <c r="K15" i="10" l="1"/>
  <c r="F15" i="10"/>
  <c r="L15" i="10" s="1"/>
  <c r="F17" i="10"/>
  <c r="L17" i="10" s="1"/>
  <c r="K17" i="10"/>
  <c r="F23" i="10"/>
  <c r="L23" i="10" s="1"/>
  <c r="K23" i="10"/>
  <c r="I9" i="10" l="1"/>
  <c r="J9" i="10" s="1"/>
  <c r="E10" i="10" l="1"/>
  <c r="E21" i="10"/>
  <c r="E14" i="10"/>
  <c r="K21" i="10" l="1"/>
  <c r="F21" i="10"/>
  <c r="F14" i="10"/>
  <c r="E12" i="10" s="1"/>
  <c r="K14" i="10"/>
  <c r="F10" i="10"/>
  <c r="L10" i="10" s="1"/>
  <c r="K10" i="10"/>
  <c r="E9" i="10" l="1"/>
  <c r="L14" i="10"/>
  <c r="L21" i="10"/>
  <c r="F12" i="10" l="1"/>
  <c r="F9" i="10"/>
  <c r="E6" i="10" s="1"/>
  <c r="K9" i="10"/>
  <c r="L9" i="10" l="1"/>
  <c r="E22" i="10" l="1"/>
  <c r="F6" i="10"/>
  <c r="K22" i="10" l="1"/>
  <c r="F22" i="10"/>
  <c r="E19" i="10" s="1"/>
  <c r="I13" i="10"/>
  <c r="I7" i="10"/>
  <c r="I20" i="10"/>
  <c r="L22" i="10" l="1"/>
  <c r="F19" i="10"/>
  <c r="E5" i="10" s="1"/>
  <c r="F5" i="10" s="1"/>
  <c r="J20" i="10"/>
  <c r="I19" i="10" s="1"/>
  <c r="K20" i="10"/>
  <c r="J7" i="10"/>
  <c r="I6" i="10" s="1"/>
  <c r="K6" i="10" s="1"/>
  <c r="K7" i="10"/>
  <c r="J13" i="10"/>
  <c r="I12" i="10" s="1"/>
  <c r="K13" i="10"/>
  <c r="L7" i="10" l="1"/>
  <c r="L13" i="10"/>
  <c r="F25" i="10"/>
  <c r="E4" i="3"/>
  <c r="E7" i="3" s="1"/>
  <c r="L20" i="10"/>
  <c r="J19" i="10" l="1"/>
  <c r="L19" i="10" s="1"/>
  <c r="K19" i="10"/>
  <c r="E15" i="3"/>
  <c r="E14" i="3"/>
  <c r="J12" i="10"/>
  <c r="L12" i="10" s="1"/>
  <c r="K12" i="10"/>
  <c r="J6" i="10"/>
  <c r="I5" i="10" l="1"/>
  <c r="L6" i="10"/>
  <c r="J5" i="10" l="1"/>
  <c r="K5" i="10"/>
  <c r="J25" i="10" l="1"/>
  <c r="E11" i="3"/>
  <c r="L5" i="10"/>
  <c r="L25" i="10" s="1"/>
  <c r="E17" i="3" l="1"/>
  <c r="E16" i="3"/>
  <c r="E18" i="3" s="1"/>
  <c r="E19" i="3" l="1"/>
  <c r="E20" i="3" s="1"/>
  <c r="E23" i="3" l="1"/>
  <c r="E24" i="3" l="1"/>
  <c r="E25" i="3" l="1"/>
  <c r="E26" i="3" s="1"/>
</calcChain>
</file>

<file path=xl/sharedStrings.xml><?xml version="1.0" encoding="utf-8"?>
<sst xmlns="http://schemas.openxmlformats.org/spreadsheetml/2006/main" count="1125" uniqueCount="316">
  <si>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</si>
  <si>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</si>
  <si>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</si>
  <si>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</si>
  <si>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</si>
  <si>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</si>
  <si>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</si>
  <si>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</si>
  <si>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</si>
  <si>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</si>
  <si>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</si>
  <si>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</si>
  <si>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</si>
  <si>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</si>
  <si>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</si>
  <si>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</si>
  <si>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</si>
  <si>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</si>
  <si>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</si>
  <si>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</si>
  <si>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</si>
  <si>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</si>
  <si>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</si>
  <si>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</si>
  <si>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</si>
  <si>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</si>
  <si>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</si>
  <si>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</si>
  <si>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</si>
  <si>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</si>
  <si>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</si>
  <si>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</si>
  <si>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</si>
  <si>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</si>
  <si>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</si>
  <si>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</si>
  <si>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</si>
  <si>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</si>
  <si>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</si>
  <si>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</si>
  <si>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</si>
  <si>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</si>
  <si>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</si>
  <si>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</si>
  <si>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</si>
  <si>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</si>
  <si>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</si>
  <si>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</si>
  <si>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</si>
  <si>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</si>
  <si>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신천둔치 화장실 설치공사</t>
  </si>
  <si>
    <t/>
  </si>
  <si>
    <t>01</t>
  </si>
  <si>
    <t>0101  용두교 북편</t>
  </si>
  <si>
    <t>0101</t>
  </si>
  <si>
    <t>010101  가  설  공  사</t>
  </si>
  <si>
    <t>010101</t>
  </si>
  <si>
    <t>조립식가설울타리/E.G.I철판</t>
  </si>
  <si>
    <t>H=2.4, 3개월</t>
  </si>
  <si>
    <t>M</t>
  </si>
  <si>
    <t>5E7A249E22E6692E262B9204734B6E</t>
  </si>
  <si>
    <t>T</t>
  </si>
  <si>
    <t>F</t>
  </si>
  <si>
    <t>0101015E7A249E22E6692E262B9204734B6E</t>
  </si>
  <si>
    <t>건축물 현장정리</t>
  </si>
  <si>
    <t>철근콘크리트조, 철골·철근콘크리트조</t>
  </si>
  <si>
    <t>M2</t>
  </si>
  <si>
    <t>5E7A249B52A6F74D660BB4B45FAEF1</t>
  </si>
  <si>
    <t>0101015E7A249B52A6F74D660BB4B45FAEF1</t>
  </si>
  <si>
    <t>5E7A249B5296EA307693F6641A9B5C</t>
  </si>
  <si>
    <t>0101015E7A249B5296EA307693F6641A9B5C</t>
  </si>
  <si>
    <t>[ 합           계 ]</t>
  </si>
  <si>
    <t>TOTAL</t>
  </si>
  <si>
    <t>010102  토 및 지정공사</t>
  </si>
  <si>
    <t>010102</t>
  </si>
  <si>
    <t>터파기/토사</t>
  </si>
  <si>
    <t>보통, 굴삭기 0.7m3 70%, 인력30%</t>
  </si>
  <si>
    <t>M3</t>
  </si>
  <si>
    <t>5E55141D7246A367D6E30AC431BB4D</t>
  </si>
  <si>
    <t>0101025E55141D7246A367D6E30AC431BB4D</t>
  </si>
  <si>
    <t>토사 운반/단지외 10km</t>
  </si>
  <si>
    <t>보통, 덤프 15ton+굴삭기 0.7m3(고르기 별도)</t>
  </si>
  <si>
    <t>5E55141E12F68841B6500EC4B4D163</t>
  </si>
  <si>
    <t>0101025E55141E12F68841B6500EC4B4D163</t>
  </si>
  <si>
    <t>되메우기/토사, 두께 15cm</t>
  </si>
  <si>
    <t>보통, 굴삭기 0.7m3+래머 80kg</t>
  </si>
  <si>
    <t>5E551410B2F67A17D674D7E4B51E15</t>
  </si>
  <si>
    <t>0101025E551410B2F67A17D674D7E4B51E15</t>
  </si>
  <si>
    <t>010103  철근콘크리트공사</t>
  </si>
  <si>
    <t>010103</t>
  </si>
  <si>
    <t>레미콘</t>
  </si>
  <si>
    <t>레미콘, 대구, 25-21-120</t>
  </si>
  <si>
    <t>595CA49152E6635AE6659034FC9080ED102019</t>
  </si>
  <si>
    <t>010103595CA49152E6635AE6659034FC9080ED102019</t>
  </si>
  <si>
    <t>레미콘, 대구, 25-18-120</t>
  </si>
  <si>
    <t>595CA49152E6635AE6659034FC9080ED102137</t>
  </si>
  <si>
    <t>010103595CA49152E6635AE6659034FC9080ED102137</t>
  </si>
  <si>
    <t>콘크리트 펌프차 타설(매트기초 등)</t>
  </si>
  <si>
    <t>100m3 미만, 슬럼프 8~12cm, 양호</t>
  </si>
  <si>
    <t>5E7A742792B67A1376E60B04D91DB8</t>
  </si>
  <si>
    <t>0101035E7A742792B67A1376E60B04D91DB8</t>
  </si>
  <si>
    <t>콘크리트 펌프차 타설(무근, 진동기無)</t>
  </si>
  <si>
    <t>100m3 미만, 슬럼프 8~12cm, 양호(매트기초 등)</t>
  </si>
  <si>
    <t>5E7A74279286A6B0065C70941AC801</t>
  </si>
  <si>
    <t>0101035E7A74279286A6B0065C70941AC801</t>
  </si>
  <si>
    <t>철근콘크리트용봉강</t>
  </si>
  <si>
    <t>이형봉강(SD350/400), HD-13</t>
  </si>
  <si>
    <t>TON</t>
  </si>
  <si>
    <t>595CA49152F6081D86A503444154E4D4E9E53B</t>
  </si>
  <si>
    <t>010103595CA49152F6081D86A503444154E4D4E9E53B</t>
  </si>
  <si>
    <t>철근 현장가공 및 현장조립</t>
  </si>
  <si>
    <t>Type-Ⅰ</t>
  </si>
  <si>
    <t>5E7A742332E65D7316B437A416139A</t>
  </si>
  <si>
    <t>0101035E7A742332E65D7316B437A416139A</t>
  </si>
  <si>
    <t>합판거푸집 설치 및 해체</t>
  </si>
  <si>
    <t>보통 4회, 수직고 7m까지</t>
  </si>
  <si>
    <t>5E7A7420628630A1E6557D049CBCF8</t>
  </si>
  <si>
    <t>0101035E7A7420628630A1E6557D049CBCF8</t>
  </si>
  <si>
    <t>문양거푸집(판넬)</t>
  </si>
  <si>
    <t>거푸집설치(합판,유로폼등)는 별도계상</t>
  </si>
  <si>
    <t>5E5504351216BB5216E665E43F2414</t>
  </si>
  <si>
    <t>0101035E5504351216BB5216E665E43F2414</t>
  </si>
  <si>
    <t>쇠흙손 마감</t>
  </si>
  <si>
    <t>5E7A743342B67E16C62C98C4E248AA</t>
  </si>
  <si>
    <t>0101035E7A743342B67E16C62C98C4E248AA</t>
  </si>
  <si>
    <t>칼라무늬 콘크리트</t>
  </si>
  <si>
    <t>595CA49152F600CC56399FA4249BD1307AD38E</t>
  </si>
  <si>
    <t>010103595CA49152F600CC56399FA4249BD1307AD38E</t>
  </si>
  <si>
    <t>기초 지정</t>
  </si>
  <si>
    <t>잡석지정</t>
  </si>
  <si>
    <t>5E55141142367AC54638E3444D89C9</t>
  </si>
  <si>
    <t>0101035E55141142367AC54638E3444D89C9</t>
  </si>
  <si>
    <t>철강설</t>
  </si>
  <si>
    <t>철강설, 고철, 작업설부산물</t>
  </si>
  <si>
    <t>597F64FF325607F816E554B488D193BD4A232A</t>
  </si>
  <si>
    <t>010103597F64FF325607F816E554B488D193BD4A232A</t>
  </si>
  <si>
    <t>010104  금  속  공  사</t>
  </si>
  <si>
    <t>010104</t>
  </si>
  <si>
    <t>스테인리스핸드레일</t>
  </si>
  <si>
    <t>D38.1+27.2*1.2t, H:850*@100</t>
  </si>
  <si>
    <t>5E7A946D72466AF5E6677674E942E5</t>
  </si>
  <si>
    <t>0101045E7A946D72466AF5E6677674E942E5</t>
  </si>
  <si>
    <t>핸드레일촉지판 - 인쇄+점자타공</t>
  </si>
  <si>
    <t>AL 120*∮38</t>
  </si>
  <si>
    <t>EA</t>
  </si>
  <si>
    <t>595CB4B74246F4FEB65FA2041F816890EC7EA8</t>
  </si>
  <si>
    <t>010104595CB4B74246F4FEB65FA2041F816890EC7EA8</t>
  </si>
  <si>
    <t>점자블럭</t>
  </si>
  <si>
    <t>300*300*6</t>
  </si>
  <si>
    <t>595CB4B74246F4FEB65FA2041F816890E27B7E</t>
  </si>
  <si>
    <t>010104595CB4B74246F4FEB65FA2041F816890E27B7E</t>
  </si>
  <si>
    <t>쇄석자갈</t>
  </si>
  <si>
    <t>도착도</t>
  </si>
  <si>
    <t>혼합골재</t>
  </si>
  <si>
    <t>010106  운  반  비</t>
  </si>
  <si>
    <t>010106</t>
  </si>
  <si>
    <t>운반비(트레일러 20ton+크레인 10ton)</t>
  </si>
  <si>
    <t>철근, L:10km</t>
  </si>
  <si>
    <t>5E7B748CE2E62BC89613FB348FAFC8</t>
  </si>
  <si>
    <t>0101065E7B748CE2E62BC89613FB348FAFC8</t>
  </si>
  <si>
    <t>0102  칠성교 북편</t>
  </si>
  <si>
    <t>0102</t>
  </si>
  <si>
    <t>010201  가  설  공  사</t>
  </si>
  <si>
    <t>010201</t>
  </si>
  <si>
    <t>0102015E7A249E22E6692E262B9204734B6E</t>
  </si>
  <si>
    <t>0102015E7A249B52A6F74D660BB4B45FAEF1</t>
  </si>
  <si>
    <t>010202  토 및 지정공사</t>
  </si>
  <si>
    <t>010202</t>
  </si>
  <si>
    <t>0102025E55141D7246A367D6E30AC431BB4D</t>
  </si>
  <si>
    <t>0102025E55141E12F68841B6500EC4B4D163</t>
  </si>
  <si>
    <t>0102025E55141142367AC54638E3444D89C9</t>
  </si>
  <si>
    <t>010203  철근콘크리트공사</t>
  </si>
  <si>
    <t>010203</t>
  </si>
  <si>
    <t>010203595CA49152E6635AE6659034FC9080ED102137</t>
  </si>
  <si>
    <t>0102035E7A74279286A6B0065C70941AC801</t>
  </si>
  <si>
    <t>방습필름 설치 - 바닥</t>
  </si>
  <si>
    <t>폴리에틸렌필름, 두께, 0.1mm, 1겹</t>
  </si>
  <si>
    <t>5E7AC4A7E2660B3966DF39A46C5A84</t>
  </si>
  <si>
    <t>0102035E7AC4A7E2660B3966DF39A46C5A84</t>
  </si>
  <si>
    <t>와이어메시 바닥깔기</t>
  </si>
  <si>
    <t>#8-150*150</t>
  </si>
  <si>
    <t>5E7A946AA226B9D2F62A1304C8BD24</t>
  </si>
  <si>
    <t>0102035E7A946AA226B9D2F62A1304C8BD24</t>
  </si>
  <si>
    <t>010204  부  대  공  사</t>
  </si>
  <si>
    <t>010204</t>
  </si>
  <si>
    <t>보도블럭포장</t>
  </si>
  <si>
    <t>재사용</t>
  </si>
  <si>
    <t>5E7AC4AD02C6788EF69EF984C7AE0B</t>
  </si>
  <si>
    <t>0102045E7AC4AD02C6788EF69EF984C7AE0B</t>
  </si>
  <si>
    <t>5E7B347142B6A875F668F924456924</t>
  </si>
  <si>
    <t>0102045E7B347142B6A875F668F924456924</t>
  </si>
  <si>
    <t>010205  철  거  공  사</t>
  </si>
  <si>
    <t>010205</t>
  </si>
  <si>
    <t>보도 블럭 철거</t>
  </si>
  <si>
    <t>5E7B240AD2060435B6DB52545D5A1D</t>
  </si>
  <si>
    <t>0102055E7B240AD2060435B6DB52545D5A1D</t>
  </si>
  <si>
    <t>콘크리트구조물 헐기(소형장비)</t>
  </si>
  <si>
    <t>전기식, 철근</t>
  </si>
  <si>
    <t>5E7B240AD22637B006383F14DBC73F</t>
  </si>
  <si>
    <t>0102055E7B240AD22637B006383F14DBC73F</t>
  </si>
  <si>
    <t>건설폐재류 상차비</t>
  </si>
  <si>
    <t>5E7A249B52A6F4F9265CF0F47AD0E5</t>
  </si>
  <si>
    <t>0102055E7A249B52A6F4F9265CF0F47AD0E5</t>
  </si>
  <si>
    <t>0103  건설폐기물처리비</t>
  </si>
  <si>
    <t>0103</t>
  </si>
  <si>
    <t>5</t>
  </si>
  <si>
    <t>폐콘크리트</t>
  </si>
  <si>
    <t>이물질이 없는 순수한 폐콘크리트</t>
  </si>
  <si>
    <t>5E7A249B52A6F4F816C100540D3E7E</t>
  </si>
  <si>
    <t>01035E7A249B52A6F4F816C100540D3E7E</t>
  </si>
  <si>
    <t>건설폐재류 운반비</t>
  </si>
  <si>
    <t>24톤 덤프트럭, 30km</t>
  </si>
  <si>
    <t>5E7A249B52A6F4F9265CF0F47BF9BD</t>
  </si>
  <si>
    <t>01035E7A249B52A6F4F9265CF0F47BF9BD</t>
  </si>
  <si>
    <t>0104  희망교 북편</t>
  </si>
  <si>
    <t>0104</t>
  </si>
  <si>
    <t>010401  가  설  공  사</t>
  </si>
  <si>
    <t>010401</t>
  </si>
  <si>
    <t>0104015E7A249E22E6692E262B9204734B6E</t>
  </si>
  <si>
    <t>0104015E7A249B52A6F74D660BB4B45FAEF1</t>
  </si>
  <si>
    <t>010402  토 및 지정공사</t>
  </si>
  <si>
    <t>010402</t>
  </si>
  <si>
    <t>0104025E55141D7246A367D6E30AC431BB4D</t>
  </si>
  <si>
    <t>0104025E55141E12F68841B6500EC4B4D163</t>
  </si>
  <si>
    <t>0104025E55141142367AC54638E3444D89C9</t>
  </si>
  <si>
    <t>010403  철근콘크리트공사</t>
  </si>
  <si>
    <t>010403</t>
  </si>
  <si>
    <t>010403595CA49152E6635AE6659034FC9080ED102137</t>
  </si>
  <si>
    <t>0104035E7A74279286A6B0065C70941AC801</t>
  </si>
  <si>
    <t>0104035E7AC4A7E2660B3966DF39A46C5A84</t>
  </si>
  <si>
    <t>0104035E7A946AA226B9D2F62A1304C8BD24</t>
  </si>
  <si>
    <t>화강석 경계석</t>
  </si>
  <si>
    <t>200*200 (몰탈T=100)</t>
  </si>
  <si>
    <t>5E7AC4AD02C67B42A61EB0C440E92B</t>
  </si>
  <si>
    <t>0104035E7AC4AD02C67B42A61EB0C440E92B</t>
  </si>
  <si>
    <t>010404  철  거  공  사</t>
  </si>
  <si>
    <t>010404</t>
  </si>
  <si>
    <t>0104045E7B240AD22637B006383F14DBC73F</t>
  </si>
  <si>
    <t>0104045E7A249B52A6F4F9265CF0F47AD0E5</t>
  </si>
  <si>
    <t>0105  건설폐기물처리비</t>
  </si>
  <si>
    <t>0105</t>
  </si>
  <si>
    <t>01055E7A249B52A6F4F816C100540D3E7E</t>
  </si>
  <si>
    <t>01055E7A249B52A6F4F9265CF0F47BF9BD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</si>
  <si>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</si>
  <si>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</si>
  <si>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</si>
  <si>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</si>
  <si>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</si>
  <si>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</si>
  <si>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</si>
  <si>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</si>
  <si>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</si>
  <si>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</si>
  <si>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</si>
  <si>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</si>
  <si>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</si>
  <si>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</si>
  <si>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</si>
  <si>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</si>
  <si>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</si>
  <si>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</si>
  <si>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</si>
  <si>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</si>
  <si>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</si>
  <si>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12.2%</t>
  </si>
  <si>
    <t>BS</t>
  </si>
  <si>
    <t>C2</t>
  </si>
  <si>
    <t>경              비</t>
  </si>
  <si>
    <t>C4</t>
  </si>
  <si>
    <t>산  재  보  험  료</t>
  </si>
  <si>
    <t>노무비 * 3.7%</t>
  </si>
  <si>
    <t>모든공사</t>
  </si>
  <si>
    <t>C5</t>
  </si>
  <si>
    <t>고  용  보  험  료</t>
  </si>
  <si>
    <t>노무비 * 1.01%</t>
  </si>
  <si>
    <t>CA</t>
  </si>
  <si>
    <t>산업안전보건관리비</t>
  </si>
  <si>
    <t>(재료비+직노+관급자재비) * 2.93%</t>
  </si>
  <si>
    <t>2천만원이상</t>
  </si>
  <si>
    <t>CG</t>
  </si>
  <si>
    <t>기   타    경   비</t>
  </si>
  <si>
    <t>(재료비+노무비) * 5.8%</t>
  </si>
  <si>
    <t>CH</t>
  </si>
  <si>
    <t>환  경  보  전  비</t>
  </si>
  <si>
    <t>(재료비+직노+경비) * 0.5%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</si>
  <si>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</si>
  <si>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</si>
  <si>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</si>
  <si>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</si>
  <si>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</si>
  <si>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</si>
  <si>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</si>
  <si>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</si>
  <si>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</si>
  <si>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</si>
  <si>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D4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</si>
  <si>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</si>
  <si>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</si>
  <si>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</si>
  <si>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</si>
  <si>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</si>
  <si>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</si>
  <si>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</si>
  <si>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</si>
  <si>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</si>
  <si>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</si>
  <si>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식</t>
    <phoneticPr fontId="1" type="noConversion"/>
  </si>
  <si>
    <t>수목/조경석철거</t>
    <phoneticPr fontId="1" type="noConversion"/>
  </si>
  <si>
    <t>공사명 : 2023년 신천둔치 공용화장실 기초 설치공사</t>
    <phoneticPr fontId="1" type="noConversion"/>
  </si>
  <si>
    <t>[ 2023년 신천둔치 공용화장실 기초 설치공사 ]</t>
    <phoneticPr fontId="1" type="noConversion"/>
  </si>
  <si>
    <t>[ 2023년 신천둔치 공용화장실 기초 설치공사 ]</t>
    <phoneticPr fontId="1" type="noConversion"/>
  </si>
  <si>
    <t>010102  토공사</t>
    <phoneticPr fontId="1" type="noConversion"/>
  </si>
  <si>
    <t>010202  토공사</t>
    <phoneticPr fontId="1" type="noConversion"/>
  </si>
  <si>
    <t>010402  토공사</t>
    <phoneticPr fontId="1" type="noConversion"/>
  </si>
  <si>
    <t>(재료비+직노+경비) * 0.32%</t>
    <phoneticPr fontId="1" type="noConversion"/>
  </si>
  <si>
    <t>(노무비+경비+일반관리비) * 15%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</si>
</sst>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#;\-#,###;#;"/>
    <numFmt numFmtId="183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183" fontId="5" fillId="0" borderId="1" xfId="2" applyNumberFormat="1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vertical="center" wrapText="1"/>
    </xf>
    <xf numFmtId="176" fontId="5" fillId="0" borderId="1" xfId="0" quotePrefix="1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 wrapText="1"/>
    </xf>
  </cellXfs>
  <cellStyles count="3">
    <cellStyle name="쉼표 [0]" xfId="2" builtinId="6"/>
    <cellStyle name="통화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31"/>
  <sheetViews>
    <sheetView tabSelected="1" view="pageBreakPreview" topLeftCell="B1" zoomScaleNormal="100" zoomScaleSheetLayoutView="100" workbookViewId="0">
      <pane xSplit="3" ySplit="3" topLeftCell="E10" activePane="bottomRight" state="frozen"/>
      <selection activeCell="F30" sqref="F30"/>
      <selection pane="topRight" activeCell="F30" sqref="F30"/>
      <selection pane="bottomLeft" activeCell="F30" sqref="F30"/>
      <selection pane="bottomRight" activeCell="F34" sqref="F3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2" t="s">
        <v>244</v>
      </c>
      <c r="C1" s="22"/>
      <c r="D1" s="22"/>
      <c r="E1" s="22"/>
      <c r="F1" s="22"/>
      <c r="G1" s="22"/>
    </row>
    <row r="2" spans="1:7" ht="21.95" customHeight="1" x14ac:dyDescent="0.3">
      <c r="B2" s="23" t="s">
        <v>308</v>
      </c>
      <c r="C2" s="23"/>
      <c r="D2" s="23"/>
      <c r="E2" s="23"/>
      <c r="F2" s="24"/>
      <c r="G2" s="24"/>
    </row>
    <row r="3" spans="1:7" ht="21.95" customHeight="1" x14ac:dyDescent="0.3">
      <c r="B3" s="25" t="s">
        <v>245</v>
      </c>
      <c r="C3" s="25"/>
      <c r="D3" s="25"/>
      <c r="E3" s="12" t="s">
        <v>246</v>
      </c>
      <c r="F3" s="12" t="s">
        <v>247</v>
      </c>
      <c r="G3" s="12" t="s">
        <v>243</v>
      </c>
    </row>
    <row r="4" spans="1:7" ht="21.95" customHeight="1" x14ac:dyDescent="0.3">
      <c r="A4" s="1" t="s">
        <v>252</v>
      </c>
      <c r="B4" s="26" t="s">
        <v>248</v>
      </c>
      <c r="C4" s="26" t="s">
        <v>249</v>
      </c>
      <c r="D4" s="8" t="s">
        <v>253</v>
      </c>
      <c r="E4" s="9">
        <f>TRUNC(공종별집계표!F5, 0)</f>
        <v>0</v>
      </c>
      <c r="F4" s="7" t="s">
        <v>51</v>
      </c>
      <c r="G4" s="7" t="s">
        <v>51</v>
      </c>
    </row>
    <row r="5" spans="1:7" ht="21.95" customHeight="1" x14ac:dyDescent="0.3">
      <c r="A5" s="1" t="s">
        <v>254</v>
      </c>
      <c r="B5" s="26"/>
      <c r="C5" s="26"/>
      <c r="D5" s="8" t="s">
        <v>255</v>
      </c>
      <c r="E5" s="9">
        <v>0</v>
      </c>
      <c r="F5" s="7" t="s">
        <v>51</v>
      </c>
      <c r="G5" s="7" t="s">
        <v>51</v>
      </c>
    </row>
    <row r="6" spans="1:7" ht="21.95" customHeight="1" x14ac:dyDescent="0.3">
      <c r="A6" s="1" t="s">
        <v>256</v>
      </c>
      <c r="B6" s="26"/>
      <c r="C6" s="26"/>
      <c r="D6" s="8" t="s">
        <v>257</v>
      </c>
      <c r="E6" s="9">
        <v>0</v>
      </c>
      <c r="F6" s="7" t="s">
        <v>51</v>
      </c>
      <c r="G6" s="7" t="s">
        <v>51</v>
      </c>
    </row>
    <row r="7" spans="1:7" ht="21.95" customHeight="1" x14ac:dyDescent="0.3">
      <c r="A7" s="1" t="s">
        <v>258</v>
      </c>
      <c r="B7" s="26"/>
      <c r="C7" s="26"/>
      <c r="D7" s="8" t="s">
        <v>259</v>
      </c>
      <c r="E7" s="9">
        <f>TRUNC(E4+E5-E6, 0)</f>
        <v>0</v>
      </c>
      <c r="F7" s="7" t="s">
        <v>51</v>
      </c>
      <c r="G7" s="7" t="s">
        <v>51</v>
      </c>
    </row>
    <row r="8" spans="1:7" ht="21.95" customHeight="1" x14ac:dyDescent="0.3">
      <c r="A8" s="1" t="s">
        <v>260</v>
      </c>
      <c r="B8" s="26"/>
      <c r="C8" s="26" t="s">
        <v>250</v>
      </c>
      <c r="D8" s="8" t="s">
        <v>261</v>
      </c>
      <c r="E8" s="9">
        <f>TRUNC(공종별집계표!H5, 0)</f>
        <v>0</v>
      </c>
      <c r="F8" s="7" t="s">
        <v>51</v>
      </c>
      <c r="G8" s="7" t="s">
        <v>51</v>
      </c>
    </row>
    <row r="9" spans="1:7" ht="21.95" customHeight="1" x14ac:dyDescent="0.3">
      <c r="A9" s="1" t="s">
        <v>262</v>
      </c>
      <c r="B9" s="26"/>
      <c r="C9" s="26"/>
      <c r="D9" s="8" t="s">
        <v>263</v>
      </c>
      <c r="E9" s="9">
        <f>TRUNC(E8*0.122, 0)</f>
        <v>0</v>
      </c>
      <c r="F9" s="7" t="s">
        <v>264</v>
      </c>
      <c r="G9" s="7" t="s">
        <v>51</v>
      </c>
    </row>
    <row r="10" spans="1:7" ht="21.95" customHeight="1" x14ac:dyDescent="0.3">
      <c r="A10" s="1" t="s">
        <v>265</v>
      </c>
      <c r="B10" s="26"/>
      <c r="C10" s="26"/>
      <c r="D10" s="8" t="s">
        <v>259</v>
      </c>
      <c r="E10" s="9">
        <f>TRUNC(E8+E9, 0)</f>
        <v>0</v>
      </c>
      <c r="F10" s="7" t="s">
        <v>51</v>
      </c>
      <c r="G10" s="7" t="s">
        <v>51</v>
      </c>
    </row>
    <row r="11" spans="1:7" ht="21.95" customHeight="1" x14ac:dyDescent="0.3">
      <c r="A11" s="1" t="s">
        <v>266</v>
      </c>
      <c r="B11" s="26"/>
      <c r="C11" s="26" t="s">
        <v>251</v>
      </c>
      <c r="D11" s="8" t="s">
        <v>267</v>
      </c>
      <c r="E11" s="9">
        <f>TRUNC(공종별집계표!J5, 0)</f>
        <v>0</v>
      </c>
      <c r="F11" s="7" t="s">
        <v>51</v>
      </c>
      <c r="G11" s="7" t="s">
        <v>51</v>
      </c>
    </row>
    <row r="12" spans="1:7" ht="21.95" customHeight="1" x14ac:dyDescent="0.3">
      <c r="A12" s="1" t="s">
        <v>268</v>
      </c>
      <c r="B12" s="26"/>
      <c r="C12" s="26"/>
      <c r="D12" s="8" t="s">
        <v>269</v>
      </c>
      <c r="E12" s="9">
        <f>TRUNC(E10*0.037, 0)</f>
        <v>0</v>
      </c>
      <c r="F12" s="7" t="s">
        <v>270</v>
      </c>
      <c r="G12" s="7" t="s">
        <v>271</v>
      </c>
    </row>
    <row r="13" spans="1:7" ht="21.95" customHeight="1" x14ac:dyDescent="0.3">
      <c r="A13" s="1" t="s">
        <v>272</v>
      </c>
      <c r="B13" s="26"/>
      <c r="C13" s="26"/>
      <c r="D13" s="8" t="s">
        <v>273</v>
      </c>
      <c r="E13" s="9">
        <f>TRUNC(E10*0.0101, 0)</f>
        <v>0</v>
      </c>
      <c r="F13" s="7" t="s">
        <v>274</v>
      </c>
      <c r="G13" s="7" t="s">
        <v>271</v>
      </c>
    </row>
    <row r="14" spans="1:7" ht="21.95" customHeight="1" x14ac:dyDescent="0.3">
      <c r="A14" s="1" t="s">
        <v>275</v>
      </c>
      <c r="B14" s="26"/>
      <c r="C14" s="26"/>
      <c r="D14" s="8" t="s">
        <v>276</v>
      </c>
      <c r="E14" s="9">
        <f>TRUNC((E7+E8+(0/1.1))*0.0293, 0)</f>
        <v>0</v>
      </c>
      <c r="F14" s="7" t="s">
        <v>277</v>
      </c>
      <c r="G14" s="7" t="s">
        <v>278</v>
      </c>
    </row>
    <row r="15" spans="1:7" ht="21.95" customHeight="1" x14ac:dyDescent="0.3">
      <c r="A15" s="1" t="s">
        <v>279</v>
      </c>
      <c r="B15" s="26"/>
      <c r="C15" s="26"/>
      <c r="D15" s="8" t="s">
        <v>280</v>
      </c>
      <c r="E15" s="9">
        <f>TRUNC((E7+E10)*0.058, 0)</f>
        <v>0</v>
      </c>
      <c r="F15" s="7" t="s">
        <v>281</v>
      </c>
      <c r="G15" s="7" t="s">
        <v>51</v>
      </c>
    </row>
    <row r="16" spans="1:7" ht="21.95" customHeight="1" x14ac:dyDescent="0.3">
      <c r="A16" s="1" t="s">
        <v>282</v>
      </c>
      <c r="B16" s="26"/>
      <c r="C16" s="26"/>
      <c r="D16" s="8" t="s">
        <v>283</v>
      </c>
      <c r="E16" s="9">
        <f>TRUNC((E7+E8+E11)*0.005, 0)</f>
        <v>0</v>
      </c>
      <c r="F16" s="7" t="s">
        <v>284</v>
      </c>
      <c r="G16" s="7" t="s">
        <v>51</v>
      </c>
    </row>
    <row r="17" spans="1:7" ht="21.95" customHeight="1" x14ac:dyDescent="0.3">
      <c r="A17" s="1" t="s">
        <v>285</v>
      </c>
      <c r="B17" s="26"/>
      <c r="C17" s="26"/>
      <c r="D17" s="8" t="s">
        <v>286</v>
      </c>
      <c r="E17" s="9">
        <f>TRUNC((E7+E8+E11)*0.0032, 0)</f>
        <v>0</v>
      </c>
      <c r="F17" s="19" t="s">
        <v>314</v>
      </c>
      <c r="G17" s="7"/>
    </row>
    <row r="18" spans="1:7" ht="21.95" customHeight="1" x14ac:dyDescent="0.3">
      <c r="A18" s="1" t="s">
        <v>287</v>
      </c>
      <c r="B18" s="26"/>
      <c r="C18" s="26"/>
      <c r="D18" s="8" t="s">
        <v>259</v>
      </c>
      <c r="E18" s="9">
        <f>TRUNC(E11+E12+E13+E14+E15+E16+E17, 0)</f>
        <v>0</v>
      </c>
      <c r="F18" s="7" t="s">
        <v>51</v>
      </c>
      <c r="G18" s="7" t="s">
        <v>51</v>
      </c>
    </row>
    <row r="19" spans="1:7" ht="21.95" customHeight="1" x14ac:dyDescent="0.3">
      <c r="A19" s="1" t="s">
        <v>288</v>
      </c>
      <c r="B19" s="27" t="s">
        <v>289</v>
      </c>
      <c r="C19" s="27"/>
      <c r="D19" s="28"/>
      <c r="E19" s="9">
        <f>TRUNC(E7+E10+E18, 0)</f>
        <v>0</v>
      </c>
      <c r="F19" s="7" t="s">
        <v>51</v>
      </c>
      <c r="G19" s="7" t="s">
        <v>51</v>
      </c>
    </row>
    <row r="20" spans="1:7" ht="21.95" customHeight="1" x14ac:dyDescent="0.3">
      <c r="A20" s="1" t="s">
        <v>290</v>
      </c>
      <c r="B20" s="27" t="s">
        <v>291</v>
      </c>
      <c r="C20" s="27"/>
      <c r="D20" s="28"/>
      <c r="E20" s="9">
        <f>TRUNC(E19*0.06, 0)</f>
        <v>0</v>
      </c>
      <c r="F20" s="7" t="s">
        <v>292</v>
      </c>
      <c r="G20" s="7" t="s">
        <v>51</v>
      </c>
    </row>
    <row r="21" spans="1:7" ht="21.95" customHeight="1" x14ac:dyDescent="0.3">
      <c r="A21" s="1" t="s">
        <v>293</v>
      </c>
      <c r="B21" s="27" t="s">
        <v>294</v>
      </c>
      <c r="C21" s="27"/>
      <c r="D21" s="28"/>
      <c r="E21" s="9">
        <f>TRUNC((E10+E18+E20)*0.1475,0)</f>
        <v>0</v>
      </c>
      <c r="F21" s="20" t="s">
        <v>315</v>
      </c>
      <c r="G21" s="19"/>
    </row>
    <row r="22" spans="1:7" ht="21.95" customHeight="1" x14ac:dyDescent="0.3">
      <c r="A22" s="1" t="s">
        <v>295</v>
      </c>
      <c r="B22" s="27" t="s">
        <v>296</v>
      </c>
      <c r="C22" s="27"/>
      <c r="D22" s="28"/>
      <c r="E22" s="9">
        <f>TRUNC(공종별집계표!T18+공종별집계표!T24, 0)</f>
        <v>0</v>
      </c>
      <c r="F22" s="7" t="s">
        <v>51</v>
      </c>
      <c r="G22" s="7" t="s">
        <v>51</v>
      </c>
    </row>
    <row r="23" spans="1:7" ht="21.95" customHeight="1" x14ac:dyDescent="0.3">
      <c r="A23" s="1" t="s">
        <v>297</v>
      </c>
      <c r="B23" s="27" t="s">
        <v>298</v>
      </c>
      <c r="C23" s="27"/>
      <c r="D23" s="28"/>
      <c r="E23" s="9">
        <f>TRUNC(E19+E20+E21+E22, 0)</f>
        <v>0</v>
      </c>
      <c r="F23" s="7" t="s">
        <v>51</v>
      </c>
      <c r="G23" s="7" t="s">
        <v>51</v>
      </c>
    </row>
    <row r="24" spans="1:7" ht="21.95" customHeight="1" x14ac:dyDescent="0.3">
      <c r="A24" s="1" t="s">
        <v>299</v>
      </c>
      <c r="B24" s="27" t="s">
        <v>300</v>
      </c>
      <c r="C24" s="27"/>
      <c r="D24" s="28"/>
      <c r="E24" s="9">
        <f>TRUNC(E23*0.1, 0)</f>
        <v>0</v>
      </c>
      <c r="F24" s="7" t="s">
        <v>301</v>
      </c>
      <c r="G24" s="7" t="s">
        <v>51</v>
      </c>
    </row>
    <row r="25" spans="1:7" ht="21.95" customHeight="1" x14ac:dyDescent="0.3">
      <c r="A25" s="1" t="s">
        <v>302</v>
      </c>
      <c r="B25" s="27" t="s">
        <v>303</v>
      </c>
      <c r="C25" s="27"/>
      <c r="D25" s="28"/>
      <c r="E25" s="9">
        <f>TRUNC(E23+E24, 0)</f>
        <v>0</v>
      </c>
      <c r="F25" s="7" t="s">
        <v>51</v>
      </c>
      <c r="G25" s="7" t="s">
        <v>51</v>
      </c>
    </row>
    <row r="26" spans="1:7" ht="21.95" customHeight="1" x14ac:dyDescent="0.3">
      <c r="A26" s="1" t="s">
        <v>304</v>
      </c>
      <c r="B26" s="27" t="s">
        <v>305</v>
      </c>
      <c r="C26" s="27"/>
      <c r="D26" s="28"/>
      <c r="E26" s="9">
        <f>TRUNC(E25+0, 0)</f>
        <v>0</v>
      </c>
      <c r="F26" s="7" t="s">
        <v>51</v>
      </c>
      <c r="G26" s="7" t="s">
        <v>51</v>
      </c>
    </row>
    <row r="28" spans="1:7" x14ac:dyDescent="0.3">
      <c r="F28" s="2"/>
    </row>
    <row r="31" spans="1:7" x14ac:dyDescent="0.3">
      <c r="F31" s="21"/>
    </row>
  </sheetData>
  <mergeCells count="16">
    <mergeCell ref="B25:D25"/>
    <mergeCell ref="B26:D26"/>
    <mergeCell ref="B19:D19"/>
    <mergeCell ref="B20:D20"/>
    <mergeCell ref="B21:D21"/>
    <mergeCell ref="B22:D22"/>
    <mergeCell ref="B23:D23"/>
    <mergeCell ref="B24:D24"/>
    <mergeCell ref="B1:G1"/>
    <mergeCell ref="B2:E2"/>
    <mergeCell ref="F2:G2"/>
    <mergeCell ref="B3:D3"/>
    <mergeCell ref="B4:B18"/>
    <mergeCell ref="C4:C7"/>
    <mergeCell ref="C8:C10"/>
    <mergeCell ref="C11:C18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77" fitToHeight="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5"/>
  <sheetViews>
    <sheetView view="pageBreakPreview" zoomScale="70" zoomScaleNormal="100" zoomScaleSheetLayoutView="70" workbookViewId="0">
      <pane xSplit="4" ySplit="4" topLeftCell="E5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defaultRowHeight="27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20" ht="27" customHeight="1" x14ac:dyDescent="0.3">
      <c r="A2" s="30" t="s">
        <v>309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20" ht="27" customHeight="1" x14ac:dyDescent="0.3">
      <c r="A3" s="31" t="s">
        <v>1</v>
      </c>
      <c r="B3" s="31" t="s">
        <v>2</v>
      </c>
      <c r="C3" s="31" t="s">
        <v>3</v>
      </c>
      <c r="D3" s="31" t="s">
        <v>4</v>
      </c>
      <c r="E3" s="31" t="s">
        <v>5</v>
      </c>
      <c r="F3" s="31"/>
      <c r="G3" s="31" t="s">
        <v>8</v>
      </c>
      <c r="H3" s="31"/>
      <c r="I3" s="31" t="s">
        <v>9</v>
      </c>
      <c r="J3" s="31"/>
      <c r="K3" s="31" t="s">
        <v>10</v>
      </c>
      <c r="L3" s="31"/>
      <c r="M3" s="31" t="s">
        <v>11</v>
      </c>
      <c r="N3" s="30" t="s">
        <v>12</v>
      </c>
      <c r="O3" s="30" t="s">
        <v>13</v>
      </c>
      <c r="P3" s="30" t="s">
        <v>14</v>
      </c>
      <c r="Q3" s="30" t="s">
        <v>15</v>
      </c>
      <c r="R3" s="30" t="s">
        <v>16</v>
      </c>
      <c r="S3" s="30" t="s">
        <v>17</v>
      </c>
      <c r="T3" s="30" t="s">
        <v>18</v>
      </c>
    </row>
    <row r="4" spans="1:20" ht="27" customHeight="1" x14ac:dyDescent="0.3">
      <c r="A4" s="32"/>
      <c r="B4" s="32"/>
      <c r="C4" s="32"/>
      <c r="D4" s="32"/>
      <c r="E4" s="11" t="s">
        <v>6</v>
      </c>
      <c r="F4" s="11" t="s">
        <v>7</v>
      </c>
      <c r="G4" s="11" t="s">
        <v>6</v>
      </c>
      <c r="H4" s="11" t="s">
        <v>7</v>
      </c>
      <c r="I4" s="11" t="s">
        <v>6</v>
      </c>
      <c r="J4" s="11" t="s">
        <v>7</v>
      </c>
      <c r="K4" s="11" t="s">
        <v>6</v>
      </c>
      <c r="L4" s="11" t="s">
        <v>7</v>
      </c>
      <c r="M4" s="32"/>
      <c r="N4" s="30"/>
      <c r="O4" s="30"/>
      <c r="P4" s="30"/>
      <c r="Q4" s="30"/>
      <c r="R4" s="30"/>
      <c r="S4" s="30"/>
      <c r="T4" s="30"/>
    </row>
    <row r="5" spans="1:20" ht="27" customHeight="1" x14ac:dyDescent="0.3">
      <c r="A5" s="3" t="s">
        <v>50</v>
      </c>
      <c r="B5" s="3" t="s">
        <v>51</v>
      </c>
      <c r="C5" s="3" t="s">
        <v>51</v>
      </c>
      <c r="D5" s="4">
        <v>1</v>
      </c>
      <c r="E5" s="5">
        <f>F6+F12+F19</f>
        <v>0</v>
      </c>
      <c r="F5" s="5">
        <f t="shared" ref="F5:F24" si="0">E5*D5</f>
        <v>0</v>
      </c>
      <c r="G5" s="5">
        <f>H6+H12+H19</f>
        <v>0</v>
      </c>
      <c r="H5" s="5">
        <f t="shared" ref="H5:H24" si="1">G5*D5</f>
        <v>0</v>
      </c>
      <c r="I5" s="5">
        <f>J6+J12+J19</f>
        <v>0</v>
      </c>
      <c r="J5" s="5">
        <f t="shared" ref="J5:J24" si="2">I5*D5</f>
        <v>0</v>
      </c>
      <c r="K5" s="5">
        <f t="shared" ref="K5:K24" si="3">E5+G5+I5</f>
        <v>0</v>
      </c>
      <c r="L5" s="5">
        <f t="shared" ref="L5:L24" si="4">F5+H5+J5</f>
        <v>0</v>
      </c>
      <c r="M5" s="3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2"/>
    </row>
    <row r="6" spans="1:20" ht="27" customHeight="1" x14ac:dyDescent="0.3">
      <c r="A6" s="3" t="s">
        <v>53</v>
      </c>
      <c r="B6" s="3" t="s">
        <v>51</v>
      </c>
      <c r="C6" s="3" t="s">
        <v>51</v>
      </c>
      <c r="D6" s="4">
        <v>1</v>
      </c>
      <c r="E6" s="5">
        <f>F7+F8+F9+F10+F11</f>
        <v>0</v>
      </c>
      <c r="F6" s="5">
        <f t="shared" si="0"/>
        <v>0</v>
      </c>
      <c r="G6" s="5">
        <f>H7+H8+H9+H10+H11</f>
        <v>0</v>
      </c>
      <c r="H6" s="5">
        <f t="shared" si="1"/>
        <v>0</v>
      </c>
      <c r="I6" s="5">
        <f>J7+J8+J9+J10+J11</f>
        <v>0</v>
      </c>
      <c r="J6" s="5">
        <f t="shared" si="2"/>
        <v>0</v>
      </c>
      <c r="K6" s="5">
        <f>E6+G6+I6</f>
        <v>0</v>
      </c>
      <c r="L6" s="5">
        <f t="shared" si="4"/>
        <v>0</v>
      </c>
      <c r="M6" s="3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2"/>
    </row>
    <row r="7" spans="1:20" ht="27" customHeight="1" x14ac:dyDescent="0.3">
      <c r="A7" s="3" t="s">
        <v>55</v>
      </c>
      <c r="B7" s="3" t="s">
        <v>51</v>
      </c>
      <c r="C7" s="3" t="s">
        <v>51</v>
      </c>
      <c r="D7" s="4">
        <v>1</v>
      </c>
      <c r="E7" s="5">
        <f>공종별내역서!F29</f>
        <v>0</v>
      </c>
      <c r="F7" s="5">
        <f t="shared" si="0"/>
        <v>0</v>
      </c>
      <c r="G7" s="5">
        <f>공종별내역서!H29</f>
        <v>0</v>
      </c>
      <c r="H7" s="5">
        <f t="shared" si="1"/>
        <v>0</v>
      </c>
      <c r="I7" s="5">
        <f>공종별내역서!J29</f>
        <v>0</v>
      </c>
      <c r="J7" s="5">
        <f t="shared" si="2"/>
        <v>0</v>
      </c>
      <c r="K7" s="5">
        <f t="shared" si="3"/>
        <v>0</v>
      </c>
      <c r="L7" s="5">
        <f t="shared" si="4"/>
        <v>0</v>
      </c>
      <c r="M7" s="3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2"/>
    </row>
    <row r="8" spans="1:20" ht="27" customHeight="1" x14ac:dyDescent="0.3">
      <c r="A8" s="3" t="s">
        <v>73</v>
      </c>
      <c r="B8" s="3" t="s">
        <v>51</v>
      </c>
      <c r="C8" s="3" t="s">
        <v>51</v>
      </c>
      <c r="D8" s="4">
        <v>1</v>
      </c>
      <c r="E8" s="5">
        <f>공종별내역서!F55</f>
        <v>0</v>
      </c>
      <c r="F8" s="5">
        <f t="shared" si="0"/>
        <v>0</v>
      </c>
      <c r="G8" s="5">
        <f>공종별내역서!H55</f>
        <v>0</v>
      </c>
      <c r="H8" s="5">
        <f t="shared" si="1"/>
        <v>0</v>
      </c>
      <c r="I8" s="5">
        <f>공종별내역서!J55</f>
        <v>0</v>
      </c>
      <c r="J8" s="5">
        <f t="shared" si="2"/>
        <v>0</v>
      </c>
      <c r="K8" s="5">
        <f t="shared" si="3"/>
        <v>0</v>
      </c>
      <c r="L8" s="5">
        <f t="shared" si="4"/>
        <v>0</v>
      </c>
      <c r="M8" s="3" t="s">
        <v>51</v>
      </c>
      <c r="N8" s="1" t="s">
        <v>74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2"/>
    </row>
    <row r="9" spans="1:20" ht="27" customHeight="1" x14ac:dyDescent="0.3">
      <c r="A9" s="3" t="s">
        <v>88</v>
      </c>
      <c r="B9" s="3" t="s">
        <v>51</v>
      </c>
      <c r="C9" s="3" t="s">
        <v>51</v>
      </c>
      <c r="D9" s="4">
        <v>1</v>
      </c>
      <c r="E9" s="5">
        <f>공종별내역서!F82</f>
        <v>0</v>
      </c>
      <c r="F9" s="5">
        <f t="shared" si="0"/>
        <v>0</v>
      </c>
      <c r="G9" s="5">
        <f>공종별내역서!H82</f>
        <v>0</v>
      </c>
      <c r="H9" s="5">
        <f t="shared" si="1"/>
        <v>0</v>
      </c>
      <c r="I9" s="5">
        <f>공종별내역서!J82</f>
        <v>0</v>
      </c>
      <c r="J9" s="5">
        <f t="shared" si="2"/>
        <v>0</v>
      </c>
      <c r="K9" s="5">
        <f t="shared" si="3"/>
        <v>0</v>
      </c>
      <c r="L9" s="5">
        <f t="shared" si="4"/>
        <v>0</v>
      </c>
      <c r="M9" s="18"/>
      <c r="N9" s="1" t="s">
        <v>89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2"/>
    </row>
    <row r="10" spans="1:20" ht="27" customHeight="1" x14ac:dyDescent="0.3">
      <c r="A10" s="3" t="s">
        <v>136</v>
      </c>
      <c r="B10" s="3" t="s">
        <v>51</v>
      </c>
      <c r="C10" s="3" t="s">
        <v>51</v>
      </c>
      <c r="D10" s="4">
        <v>1</v>
      </c>
      <c r="E10" s="5">
        <f>공종별내역서!F108</f>
        <v>0</v>
      </c>
      <c r="F10" s="5">
        <f t="shared" si="0"/>
        <v>0</v>
      </c>
      <c r="G10" s="5">
        <f>공종별내역서!H108</f>
        <v>0</v>
      </c>
      <c r="H10" s="5">
        <f t="shared" si="1"/>
        <v>0</v>
      </c>
      <c r="I10" s="5">
        <f>공종별내역서!J108</f>
        <v>0</v>
      </c>
      <c r="J10" s="5">
        <f t="shared" si="2"/>
        <v>0</v>
      </c>
      <c r="K10" s="5">
        <f t="shared" si="3"/>
        <v>0</v>
      </c>
      <c r="L10" s="5">
        <f t="shared" si="4"/>
        <v>0</v>
      </c>
      <c r="M10" s="3"/>
      <c r="N10" s="1" t="s">
        <v>137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2"/>
    </row>
    <row r="11" spans="1:20" ht="27" customHeight="1" x14ac:dyDescent="0.3">
      <c r="A11" s="3" t="s">
        <v>154</v>
      </c>
      <c r="B11" s="3" t="s">
        <v>51</v>
      </c>
      <c r="C11" s="3" t="s">
        <v>51</v>
      </c>
      <c r="D11" s="4">
        <v>1</v>
      </c>
      <c r="E11" s="5">
        <f>공종별내역서!F134</f>
        <v>0</v>
      </c>
      <c r="F11" s="5">
        <f t="shared" si="0"/>
        <v>0</v>
      </c>
      <c r="G11" s="5">
        <f>공종별내역서!H134</f>
        <v>0</v>
      </c>
      <c r="H11" s="5">
        <f t="shared" si="1"/>
        <v>0</v>
      </c>
      <c r="I11" s="5">
        <f>공종별내역서!J134</f>
        <v>0</v>
      </c>
      <c r="J11" s="5">
        <f t="shared" si="2"/>
        <v>0</v>
      </c>
      <c r="K11" s="5">
        <f t="shared" si="3"/>
        <v>0</v>
      </c>
      <c r="L11" s="5">
        <f t="shared" si="4"/>
        <v>0</v>
      </c>
      <c r="M11" s="3"/>
      <c r="N11" s="1" t="s">
        <v>155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2"/>
    </row>
    <row r="12" spans="1:20" ht="27" customHeight="1" x14ac:dyDescent="0.3">
      <c r="A12" s="3" t="s">
        <v>160</v>
      </c>
      <c r="B12" s="3" t="s">
        <v>51</v>
      </c>
      <c r="C12" s="3" t="s">
        <v>51</v>
      </c>
      <c r="D12" s="4">
        <v>1</v>
      </c>
      <c r="E12" s="5">
        <f>F13+F14+F15+F16+F17</f>
        <v>0</v>
      </c>
      <c r="F12" s="5">
        <f t="shared" si="0"/>
        <v>0</v>
      </c>
      <c r="G12" s="5">
        <f>H13+H14+H15+H16+H17</f>
        <v>0</v>
      </c>
      <c r="H12" s="5">
        <f t="shared" si="1"/>
        <v>0</v>
      </c>
      <c r="I12" s="5">
        <f>J13+J14+J15+J16+J17</f>
        <v>0</v>
      </c>
      <c r="J12" s="5">
        <f t="shared" si="2"/>
        <v>0</v>
      </c>
      <c r="K12" s="5">
        <f t="shared" si="3"/>
        <v>0</v>
      </c>
      <c r="L12" s="5">
        <f t="shared" si="4"/>
        <v>0</v>
      </c>
      <c r="M12" s="3"/>
      <c r="N12" s="1" t="s">
        <v>161</v>
      </c>
      <c r="O12" s="1" t="s">
        <v>51</v>
      </c>
      <c r="P12" s="1" t="s">
        <v>52</v>
      </c>
      <c r="Q12" s="1" t="s">
        <v>51</v>
      </c>
      <c r="R12">
        <v>2</v>
      </c>
      <c r="S12" s="1" t="s">
        <v>51</v>
      </c>
      <c r="T12" s="2"/>
    </row>
    <row r="13" spans="1:20" ht="27" customHeight="1" x14ac:dyDescent="0.3">
      <c r="A13" s="3" t="s">
        <v>162</v>
      </c>
      <c r="B13" s="3" t="s">
        <v>51</v>
      </c>
      <c r="C13" s="3" t="s">
        <v>51</v>
      </c>
      <c r="D13" s="4">
        <v>1</v>
      </c>
      <c r="E13" s="5">
        <f>공종별내역서!F160</f>
        <v>0</v>
      </c>
      <c r="F13" s="5">
        <f t="shared" si="0"/>
        <v>0</v>
      </c>
      <c r="G13" s="5">
        <f>공종별내역서!H160</f>
        <v>0</v>
      </c>
      <c r="H13" s="5">
        <f t="shared" si="1"/>
        <v>0</v>
      </c>
      <c r="I13" s="5">
        <f>공종별내역서!J160</f>
        <v>0</v>
      </c>
      <c r="J13" s="5">
        <f t="shared" si="2"/>
        <v>0</v>
      </c>
      <c r="K13" s="5">
        <f t="shared" si="3"/>
        <v>0</v>
      </c>
      <c r="L13" s="5">
        <f t="shared" si="4"/>
        <v>0</v>
      </c>
      <c r="M13" s="3"/>
      <c r="N13" s="1" t="s">
        <v>163</v>
      </c>
      <c r="O13" s="1" t="s">
        <v>51</v>
      </c>
      <c r="P13" s="1" t="s">
        <v>161</v>
      </c>
      <c r="Q13" s="1" t="s">
        <v>51</v>
      </c>
      <c r="R13">
        <v>3</v>
      </c>
      <c r="S13" s="1" t="s">
        <v>51</v>
      </c>
      <c r="T13" s="2"/>
    </row>
    <row r="14" spans="1:20" ht="27" customHeight="1" x14ac:dyDescent="0.3">
      <c r="A14" s="3" t="s">
        <v>166</v>
      </c>
      <c r="B14" s="3" t="s">
        <v>51</v>
      </c>
      <c r="C14" s="3" t="s">
        <v>51</v>
      </c>
      <c r="D14" s="4">
        <v>1</v>
      </c>
      <c r="E14" s="5">
        <f>공종별내역서!F186</f>
        <v>0</v>
      </c>
      <c r="F14" s="5">
        <f t="shared" si="0"/>
        <v>0</v>
      </c>
      <c r="G14" s="5">
        <f>공종별내역서!H186</f>
        <v>0</v>
      </c>
      <c r="H14" s="5">
        <f t="shared" si="1"/>
        <v>0</v>
      </c>
      <c r="I14" s="5">
        <f>공종별내역서!J186</f>
        <v>0</v>
      </c>
      <c r="J14" s="5">
        <f t="shared" si="2"/>
        <v>0</v>
      </c>
      <c r="K14" s="5">
        <f t="shared" si="3"/>
        <v>0</v>
      </c>
      <c r="L14" s="5">
        <f t="shared" si="4"/>
        <v>0</v>
      </c>
      <c r="M14" s="3" t="s">
        <v>51</v>
      </c>
      <c r="N14" s="1" t="s">
        <v>167</v>
      </c>
      <c r="O14" s="1" t="s">
        <v>51</v>
      </c>
      <c r="P14" s="1" t="s">
        <v>161</v>
      </c>
      <c r="Q14" s="1" t="s">
        <v>51</v>
      </c>
      <c r="R14">
        <v>3</v>
      </c>
      <c r="S14" s="1" t="s">
        <v>51</v>
      </c>
      <c r="T14" s="2"/>
    </row>
    <row r="15" spans="1:20" ht="27" customHeight="1" x14ac:dyDescent="0.3">
      <c r="A15" s="3" t="s">
        <v>171</v>
      </c>
      <c r="B15" s="3" t="s">
        <v>51</v>
      </c>
      <c r="C15" s="3" t="s">
        <v>51</v>
      </c>
      <c r="D15" s="4">
        <v>1</v>
      </c>
      <c r="E15" s="5">
        <f>공종별내역서!F212</f>
        <v>0</v>
      </c>
      <c r="F15" s="5">
        <f t="shared" si="0"/>
        <v>0</v>
      </c>
      <c r="G15" s="5">
        <f>공종별내역서!H212</f>
        <v>0</v>
      </c>
      <c r="H15" s="5">
        <f t="shared" si="1"/>
        <v>0</v>
      </c>
      <c r="I15" s="5">
        <f>공종별내역서!J212</f>
        <v>0</v>
      </c>
      <c r="J15" s="5">
        <f t="shared" si="2"/>
        <v>0</v>
      </c>
      <c r="K15" s="5">
        <f t="shared" si="3"/>
        <v>0</v>
      </c>
      <c r="L15" s="5">
        <f t="shared" si="4"/>
        <v>0</v>
      </c>
      <c r="M15" s="3" t="s">
        <v>51</v>
      </c>
      <c r="N15" s="1" t="s">
        <v>172</v>
      </c>
      <c r="O15" s="1" t="s">
        <v>51</v>
      </c>
      <c r="P15" s="1" t="s">
        <v>161</v>
      </c>
      <c r="Q15" s="1" t="s">
        <v>51</v>
      </c>
      <c r="R15">
        <v>3</v>
      </c>
      <c r="S15" s="1" t="s">
        <v>51</v>
      </c>
      <c r="T15" s="2"/>
    </row>
    <row r="16" spans="1:20" ht="27" customHeight="1" x14ac:dyDescent="0.3">
      <c r="A16" s="3" t="s">
        <v>183</v>
      </c>
      <c r="B16" s="3" t="s">
        <v>51</v>
      </c>
      <c r="C16" s="3" t="s">
        <v>51</v>
      </c>
      <c r="D16" s="4">
        <v>1</v>
      </c>
      <c r="E16" s="5">
        <f>공종별내역서!F238</f>
        <v>0</v>
      </c>
      <c r="F16" s="5">
        <f t="shared" si="0"/>
        <v>0</v>
      </c>
      <c r="G16" s="5">
        <f>공종별내역서!H238</f>
        <v>0</v>
      </c>
      <c r="H16" s="5">
        <f t="shared" si="1"/>
        <v>0</v>
      </c>
      <c r="I16" s="5">
        <f>공종별내역서!J238</f>
        <v>0</v>
      </c>
      <c r="J16" s="5">
        <f t="shared" si="2"/>
        <v>0</v>
      </c>
      <c r="K16" s="5">
        <f t="shared" si="3"/>
        <v>0</v>
      </c>
      <c r="L16" s="5">
        <f t="shared" si="4"/>
        <v>0</v>
      </c>
      <c r="M16" s="3" t="s">
        <v>51</v>
      </c>
      <c r="N16" s="1" t="s">
        <v>184</v>
      </c>
      <c r="O16" s="1" t="s">
        <v>51</v>
      </c>
      <c r="P16" s="1" t="s">
        <v>161</v>
      </c>
      <c r="Q16" s="1" t="s">
        <v>51</v>
      </c>
      <c r="R16">
        <v>3</v>
      </c>
      <c r="S16" s="1" t="s">
        <v>51</v>
      </c>
      <c r="T16" s="2"/>
    </row>
    <row r="17" spans="1:20" ht="27" customHeight="1" x14ac:dyDescent="0.3">
      <c r="A17" s="3" t="s">
        <v>191</v>
      </c>
      <c r="B17" s="3" t="s">
        <v>51</v>
      </c>
      <c r="C17" s="3" t="s">
        <v>51</v>
      </c>
      <c r="D17" s="4">
        <v>1</v>
      </c>
      <c r="E17" s="5">
        <f>공종별내역서!F264</f>
        <v>0</v>
      </c>
      <c r="F17" s="5">
        <f t="shared" si="0"/>
        <v>0</v>
      </c>
      <c r="G17" s="5">
        <f>공종별내역서!H264</f>
        <v>0</v>
      </c>
      <c r="H17" s="5">
        <f t="shared" si="1"/>
        <v>0</v>
      </c>
      <c r="I17" s="5">
        <f>공종별내역서!J264</f>
        <v>0</v>
      </c>
      <c r="J17" s="5">
        <f t="shared" si="2"/>
        <v>0</v>
      </c>
      <c r="K17" s="5">
        <f t="shared" si="3"/>
        <v>0</v>
      </c>
      <c r="L17" s="5">
        <f t="shared" si="4"/>
        <v>0</v>
      </c>
      <c r="M17" s="3" t="s">
        <v>51</v>
      </c>
      <c r="N17" s="1" t="s">
        <v>192</v>
      </c>
      <c r="O17" s="1" t="s">
        <v>51</v>
      </c>
      <c r="P17" s="1" t="s">
        <v>161</v>
      </c>
      <c r="Q17" s="1" t="s">
        <v>51</v>
      </c>
      <c r="R17">
        <v>3</v>
      </c>
      <c r="S17" s="1" t="s">
        <v>51</v>
      </c>
      <c r="T17" s="2"/>
    </row>
    <row r="18" spans="1:20" ht="27" customHeight="1" x14ac:dyDescent="0.3">
      <c r="A18" s="3" t="s">
        <v>203</v>
      </c>
      <c r="B18" s="3" t="s">
        <v>51</v>
      </c>
      <c r="C18" s="3" t="s">
        <v>51</v>
      </c>
      <c r="D18" s="4">
        <v>1</v>
      </c>
      <c r="E18" s="5">
        <f>공종별내역서!F290</f>
        <v>0</v>
      </c>
      <c r="F18" s="5">
        <f t="shared" si="0"/>
        <v>0</v>
      </c>
      <c r="G18" s="5">
        <f>공종별내역서!H290</f>
        <v>0</v>
      </c>
      <c r="H18" s="5">
        <f t="shared" si="1"/>
        <v>0</v>
      </c>
      <c r="I18" s="5">
        <f>공종별내역서!J290</f>
        <v>0</v>
      </c>
      <c r="J18" s="5">
        <f t="shared" si="2"/>
        <v>0</v>
      </c>
      <c r="K18" s="5">
        <f t="shared" si="3"/>
        <v>0</v>
      </c>
      <c r="L18" s="5">
        <f t="shared" si="4"/>
        <v>0</v>
      </c>
      <c r="M18" s="3" t="s">
        <v>51</v>
      </c>
      <c r="N18" s="1" t="s">
        <v>204</v>
      </c>
      <c r="O18" s="1" t="s">
        <v>51</v>
      </c>
      <c r="P18" s="1" t="s">
        <v>51</v>
      </c>
      <c r="Q18" s="1" t="s">
        <v>205</v>
      </c>
      <c r="R18">
        <v>2</v>
      </c>
      <c r="S18" s="1" t="s">
        <v>51</v>
      </c>
      <c r="T18" s="2">
        <f>L18*1</f>
        <v>0</v>
      </c>
    </row>
    <row r="19" spans="1:20" ht="27" customHeight="1" x14ac:dyDescent="0.3">
      <c r="A19" s="3" t="s">
        <v>214</v>
      </c>
      <c r="B19" s="3" t="s">
        <v>51</v>
      </c>
      <c r="C19" s="3" t="s">
        <v>51</v>
      </c>
      <c r="D19" s="4">
        <v>1</v>
      </c>
      <c r="E19" s="5">
        <f>F20+F21+F22+F23</f>
        <v>0</v>
      </c>
      <c r="F19" s="5">
        <f t="shared" si="0"/>
        <v>0</v>
      </c>
      <c r="G19" s="5">
        <f>H20+H21+H22+H23</f>
        <v>0</v>
      </c>
      <c r="H19" s="5">
        <f t="shared" si="1"/>
        <v>0</v>
      </c>
      <c r="I19" s="5">
        <f>J20+J21+J22+J23</f>
        <v>0</v>
      </c>
      <c r="J19" s="5">
        <f t="shared" si="2"/>
        <v>0</v>
      </c>
      <c r="K19" s="5">
        <f t="shared" si="3"/>
        <v>0</v>
      </c>
      <c r="L19" s="5">
        <f t="shared" si="4"/>
        <v>0</v>
      </c>
      <c r="M19" s="3" t="s">
        <v>51</v>
      </c>
      <c r="N19" s="1" t="s">
        <v>215</v>
      </c>
      <c r="O19" s="1" t="s">
        <v>51</v>
      </c>
      <c r="P19" s="1" t="s">
        <v>52</v>
      </c>
      <c r="Q19" s="1" t="s">
        <v>51</v>
      </c>
      <c r="R19">
        <v>2</v>
      </c>
      <c r="S19" s="1" t="s">
        <v>51</v>
      </c>
      <c r="T19" s="2"/>
    </row>
    <row r="20" spans="1:20" ht="27" customHeight="1" x14ac:dyDescent="0.3">
      <c r="A20" s="3" t="s">
        <v>216</v>
      </c>
      <c r="B20" s="3" t="s">
        <v>51</v>
      </c>
      <c r="C20" s="3" t="s">
        <v>51</v>
      </c>
      <c r="D20" s="4">
        <v>1</v>
      </c>
      <c r="E20" s="5">
        <f>공종별내역서!F316</f>
        <v>0</v>
      </c>
      <c r="F20" s="5">
        <f t="shared" si="0"/>
        <v>0</v>
      </c>
      <c r="G20" s="5">
        <f>공종별내역서!H316</f>
        <v>0</v>
      </c>
      <c r="H20" s="5">
        <f t="shared" si="1"/>
        <v>0</v>
      </c>
      <c r="I20" s="5">
        <f>공종별내역서!J316</f>
        <v>0</v>
      </c>
      <c r="J20" s="5">
        <f t="shared" si="2"/>
        <v>0</v>
      </c>
      <c r="K20" s="5">
        <f t="shared" si="3"/>
        <v>0</v>
      </c>
      <c r="L20" s="5">
        <f t="shared" si="4"/>
        <v>0</v>
      </c>
      <c r="M20" s="3" t="s">
        <v>51</v>
      </c>
      <c r="N20" s="1" t="s">
        <v>217</v>
      </c>
      <c r="O20" s="1" t="s">
        <v>51</v>
      </c>
      <c r="P20" s="1" t="s">
        <v>215</v>
      </c>
      <c r="Q20" s="1" t="s">
        <v>51</v>
      </c>
      <c r="R20">
        <v>3</v>
      </c>
      <c r="S20" s="1" t="s">
        <v>51</v>
      </c>
      <c r="T20" s="2"/>
    </row>
    <row r="21" spans="1:20" ht="27" customHeight="1" x14ac:dyDescent="0.3">
      <c r="A21" s="3" t="s">
        <v>220</v>
      </c>
      <c r="B21" s="3" t="s">
        <v>51</v>
      </c>
      <c r="C21" s="3" t="s">
        <v>51</v>
      </c>
      <c r="D21" s="4">
        <v>1</v>
      </c>
      <c r="E21" s="5">
        <f>공종별내역서!F342</f>
        <v>0</v>
      </c>
      <c r="F21" s="5">
        <f t="shared" si="0"/>
        <v>0</v>
      </c>
      <c r="G21" s="5">
        <f>공종별내역서!H342</f>
        <v>0</v>
      </c>
      <c r="H21" s="5">
        <f t="shared" si="1"/>
        <v>0</v>
      </c>
      <c r="I21" s="5">
        <f>공종별내역서!J342</f>
        <v>0</v>
      </c>
      <c r="J21" s="5">
        <f t="shared" si="2"/>
        <v>0</v>
      </c>
      <c r="K21" s="5">
        <f t="shared" si="3"/>
        <v>0</v>
      </c>
      <c r="L21" s="5">
        <f t="shared" si="4"/>
        <v>0</v>
      </c>
      <c r="M21" s="3" t="s">
        <v>51</v>
      </c>
      <c r="N21" s="1" t="s">
        <v>221</v>
      </c>
      <c r="O21" s="1" t="s">
        <v>51</v>
      </c>
      <c r="P21" s="1" t="s">
        <v>215</v>
      </c>
      <c r="Q21" s="1" t="s">
        <v>51</v>
      </c>
      <c r="R21">
        <v>3</v>
      </c>
      <c r="S21" s="1" t="s">
        <v>51</v>
      </c>
      <c r="T21" s="2"/>
    </row>
    <row r="22" spans="1:20" ht="27" customHeight="1" x14ac:dyDescent="0.3">
      <c r="A22" s="3" t="s">
        <v>225</v>
      </c>
      <c r="B22" s="3" t="s">
        <v>51</v>
      </c>
      <c r="C22" s="3" t="s">
        <v>51</v>
      </c>
      <c r="D22" s="4">
        <v>1</v>
      </c>
      <c r="E22" s="5">
        <f>공종별내역서!F368</f>
        <v>0</v>
      </c>
      <c r="F22" s="5">
        <f t="shared" si="0"/>
        <v>0</v>
      </c>
      <c r="G22" s="5">
        <f>공종별내역서!H368</f>
        <v>0</v>
      </c>
      <c r="H22" s="5">
        <f t="shared" si="1"/>
        <v>0</v>
      </c>
      <c r="I22" s="5">
        <f>공종별내역서!J368</f>
        <v>0</v>
      </c>
      <c r="J22" s="5">
        <f t="shared" si="2"/>
        <v>0</v>
      </c>
      <c r="K22" s="5">
        <f t="shared" si="3"/>
        <v>0</v>
      </c>
      <c r="L22" s="5">
        <f t="shared" si="4"/>
        <v>0</v>
      </c>
      <c r="M22" s="3" t="s">
        <v>51</v>
      </c>
      <c r="N22" s="1" t="s">
        <v>226</v>
      </c>
      <c r="O22" s="1" t="s">
        <v>51</v>
      </c>
      <c r="P22" s="1" t="s">
        <v>215</v>
      </c>
      <c r="Q22" s="1" t="s">
        <v>51</v>
      </c>
      <c r="R22">
        <v>3</v>
      </c>
      <c r="S22" s="1" t="s">
        <v>51</v>
      </c>
      <c r="T22" s="2"/>
    </row>
    <row r="23" spans="1:20" ht="27" customHeight="1" x14ac:dyDescent="0.3">
      <c r="A23" s="3" t="s">
        <v>235</v>
      </c>
      <c r="B23" s="3" t="s">
        <v>51</v>
      </c>
      <c r="C23" s="3" t="s">
        <v>51</v>
      </c>
      <c r="D23" s="4">
        <v>1</v>
      </c>
      <c r="E23" s="5">
        <f>공종별내역서!F394</f>
        <v>0</v>
      </c>
      <c r="F23" s="5">
        <f t="shared" si="0"/>
        <v>0</v>
      </c>
      <c r="G23" s="5">
        <f>공종별내역서!H394</f>
        <v>0</v>
      </c>
      <c r="H23" s="5">
        <f t="shared" si="1"/>
        <v>0</v>
      </c>
      <c r="I23" s="5">
        <f>공종별내역서!J394</f>
        <v>0</v>
      </c>
      <c r="J23" s="5">
        <f t="shared" si="2"/>
        <v>0</v>
      </c>
      <c r="K23" s="5">
        <f t="shared" si="3"/>
        <v>0</v>
      </c>
      <c r="L23" s="5">
        <f t="shared" si="4"/>
        <v>0</v>
      </c>
      <c r="M23" s="3" t="s">
        <v>51</v>
      </c>
      <c r="N23" s="1" t="s">
        <v>236</v>
      </c>
      <c r="O23" s="1" t="s">
        <v>51</v>
      </c>
      <c r="P23" s="1" t="s">
        <v>215</v>
      </c>
      <c r="Q23" s="1" t="s">
        <v>51</v>
      </c>
      <c r="R23">
        <v>3</v>
      </c>
      <c r="S23" s="1" t="s">
        <v>51</v>
      </c>
      <c r="T23" s="2"/>
    </row>
    <row r="24" spans="1:20" ht="27" customHeight="1" x14ac:dyDescent="0.3">
      <c r="A24" s="3" t="s">
        <v>239</v>
      </c>
      <c r="B24" s="3" t="s">
        <v>51</v>
      </c>
      <c r="C24" s="3" t="s">
        <v>51</v>
      </c>
      <c r="D24" s="4">
        <v>1</v>
      </c>
      <c r="E24" s="5">
        <f>공종별내역서!F420</f>
        <v>0</v>
      </c>
      <c r="F24" s="5">
        <f t="shared" si="0"/>
        <v>0</v>
      </c>
      <c r="G24" s="5">
        <f>공종별내역서!H420</f>
        <v>0</v>
      </c>
      <c r="H24" s="5">
        <f t="shared" si="1"/>
        <v>0</v>
      </c>
      <c r="I24" s="5">
        <f>공종별내역서!J420</f>
        <v>0</v>
      </c>
      <c r="J24" s="5">
        <f t="shared" si="2"/>
        <v>0</v>
      </c>
      <c r="K24" s="5">
        <f t="shared" si="3"/>
        <v>0</v>
      </c>
      <c r="L24" s="5">
        <f t="shared" si="4"/>
        <v>0</v>
      </c>
      <c r="M24" s="3" t="s">
        <v>51</v>
      </c>
      <c r="N24" s="1" t="s">
        <v>240</v>
      </c>
      <c r="O24" s="1" t="s">
        <v>51</v>
      </c>
      <c r="P24" s="1" t="s">
        <v>51</v>
      </c>
      <c r="Q24" s="1" t="s">
        <v>205</v>
      </c>
      <c r="R24">
        <v>2</v>
      </c>
      <c r="S24" s="1" t="s">
        <v>51</v>
      </c>
      <c r="T24" s="2">
        <f>L24*1</f>
        <v>0</v>
      </c>
    </row>
    <row r="25" spans="1:20" ht="27" customHeight="1" x14ac:dyDescent="0.3">
      <c r="A25" s="3" t="s">
        <v>71</v>
      </c>
      <c r="B25" s="4"/>
      <c r="C25" s="4"/>
      <c r="D25" s="4"/>
      <c r="E25" s="4"/>
      <c r="F25" s="5">
        <f>F5</f>
        <v>0</v>
      </c>
      <c r="G25" s="4"/>
      <c r="H25" s="5">
        <f>H5</f>
        <v>0</v>
      </c>
      <c r="I25" s="4"/>
      <c r="J25" s="5">
        <f>J5</f>
        <v>0</v>
      </c>
      <c r="K25" s="4"/>
      <c r="L25" s="5">
        <f>L5</f>
        <v>0</v>
      </c>
      <c r="M25" s="4"/>
      <c r="T25" s="2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65" fitToHeight="0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20"/>
  <sheetViews>
    <sheetView view="pageBreakPreview" zoomScale="55" zoomScaleNormal="100" zoomScaleSheetLayoutView="55" workbookViewId="0">
      <pane xSplit="4" ySplit="3" topLeftCell="E385" activePane="bottomRight" state="frozen"/>
      <selection activeCell="F30" sqref="F30"/>
      <selection pane="topRight" activeCell="F30" sqref="F30"/>
      <selection pane="bottomLeft" activeCell="F30" sqref="F30"/>
      <selection pane="bottomRight" activeCell="BA412" sqref="BA412"/>
    </sheetView>
  </sheetViews>
  <sheetFormatPr defaultRowHeight="27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30" t="s">
        <v>310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48" ht="27" customHeight="1" x14ac:dyDescent="0.3">
      <c r="A2" s="31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1"/>
      <c r="G2" s="31" t="s">
        <v>8</v>
      </c>
      <c r="H2" s="31"/>
      <c r="I2" s="31" t="s">
        <v>9</v>
      </c>
      <c r="J2" s="31"/>
      <c r="K2" s="31" t="s">
        <v>10</v>
      </c>
      <c r="L2" s="31"/>
      <c r="M2" s="31" t="s">
        <v>11</v>
      </c>
      <c r="N2" s="30" t="s">
        <v>19</v>
      </c>
      <c r="O2" s="30" t="s">
        <v>13</v>
      </c>
      <c r="P2" s="30" t="s">
        <v>20</v>
      </c>
      <c r="Q2" s="30" t="s">
        <v>12</v>
      </c>
      <c r="R2" s="30" t="s">
        <v>21</v>
      </c>
      <c r="S2" s="30" t="s">
        <v>22</v>
      </c>
      <c r="T2" s="30" t="s">
        <v>23</v>
      </c>
      <c r="U2" s="30" t="s">
        <v>24</v>
      </c>
      <c r="V2" s="30" t="s">
        <v>25</v>
      </c>
      <c r="W2" s="30" t="s">
        <v>26</v>
      </c>
      <c r="X2" s="30" t="s">
        <v>27</v>
      </c>
      <c r="Y2" s="30" t="s">
        <v>28</v>
      </c>
      <c r="Z2" s="30" t="s">
        <v>29</v>
      </c>
      <c r="AA2" s="30" t="s">
        <v>30</v>
      </c>
      <c r="AB2" s="30" t="s">
        <v>31</v>
      </c>
      <c r="AC2" s="30" t="s">
        <v>32</v>
      </c>
      <c r="AD2" s="30" t="s">
        <v>33</v>
      </c>
      <c r="AE2" s="30" t="s">
        <v>34</v>
      </c>
      <c r="AF2" s="30" t="s">
        <v>35</v>
      </c>
      <c r="AG2" s="30" t="s">
        <v>36</v>
      </c>
      <c r="AH2" s="30" t="s">
        <v>37</v>
      </c>
      <c r="AI2" s="30" t="s">
        <v>38</v>
      </c>
      <c r="AJ2" s="30" t="s">
        <v>39</v>
      </c>
      <c r="AK2" s="30" t="s">
        <v>40</v>
      </c>
      <c r="AL2" s="30" t="s">
        <v>41</v>
      </c>
      <c r="AM2" s="30" t="s">
        <v>42</v>
      </c>
      <c r="AN2" s="30" t="s">
        <v>43</v>
      </c>
      <c r="AO2" s="30" t="s">
        <v>44</v>
      </c>
      <c r="AP2" s="30" t="s">
        <v>45</v>
      </c>
      <c r="AQ2" s="30" t="s">
        <v>46</v>
      </c>
      <c r="AR2" s="30" t="s">
        <v>47</v>
      </c>
      <c r="AS2" s="30" t="s">
        <v>15</v>
      </c>
      <c r="AT2" s="30" t="s">
        <v>16</v>
      </c>
      <c r="AU2" s="30" t="s">
        <v>48</v>
      </c>
      <c r="AV2" s="30" t="s">
        <v>49</v>
      </c>
    </row>
    <row r="3" spans="1:48" ht="27" customHeight="1" x14ac:dyDescent="0.3">
      <c r="A3" s="31"/>
      <c r="B3" s="31"/>
      <c r="C3" s="31"/>
      <c r="D3" s="31"/>
      <c r="E3" s="10" t="s">
        <v>6</v>
      </c>
      <c r="F3" s="10" t="s">
        <v>7</v>
      </c>
      <c r="G3" s="10" t="s">
        <v>6</v>
      </c>
      <c r="H3" s="10" t="s">
        <v>7</v>
      </c>
      <c r="I3" s="10" t="s">
        <v>6</v>
      </c>
      <c r="J3" s="10" t="s">
        <v>7</v>
      </c>
      <c r="K3" s="10" t="s">
        <v>6</v>
      </c>
      <c r="L3" s="10" t="s">
        <v>7</v>
      </c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ht="27" customHeight="1" x14ac:dyDescent="0.3">
      <c r="A4" s="3" t="s">
        <v>55</v>
      </c>
      <c r="B4" s="3" t="s">
        <v>51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Q4" s="1" t="s">
        <v>56</v>
      </c>
    </row>
    <row r="5" spans="1:48" ht="27" customHeight="1" x14ac:dyDescent="0.3">
      <c r="A5" s="3" t="s">
        <v>57</v>
      </c>
      <c r="B5" s="3" t="s">
        <v>58</v>
      </c>
      <c r="C5" s="3" t="s">
        <v>59</v>
      </c>
      <c r="D5" s="14">
        <v>40</v>
      </c>
      <c r="E5" s="6"/>
      <c r="F5" s="6"/>
      <c r="G5" s="6"/>
      <c r="H5" s="6"/>
      <c r="I5" s="6"/>
      <c r="J5" s="6"/>
      <c r="K5" s="6"/>
      <c r="L5" s="6"/>
      <c r="M5" s="3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68</v>
      </c>
    </row>
    <row r="6" spans="1:48" ht="27" customHeight="1" x14ac:dyDescent="0.3">
      <c r="A6" s="3" t="s">
        <v>64</v>
      </c>
      <c r="B6" s="3" t="s">
        <v>65</v>
      </c>
      <c r="C6" s="3" t="s">
        <v>66</v>
      </c>
      <c r="D6" s="4">
        <v>81</v>
      </c>
      <c r="E6" s="6"/>
      <c r="F6" s="6"/>
      <c r="G6" s="6"/>
      <c r="H6" s="6"/>
      <c r="I6" s="6"/>
      <c r="J6" s="6"/>
      <c r="K6" s="6"/>
      <c r="L6" s="6"/>
      <c r="M6" s="3"/>
      <c r="N6" s="1" t="s">
        <v>67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68</v>
      </c>
      <c r="AV6">
        <v>5</v>
      </c>
    </row>
    <row r="7" spans="1:48" ht="27" customHeight="1" x14ac:dyDescent="0.3">
      <c r="A7" s="3"/>
      <c r="B7" s="3"/>
      <c r="C7" s="3"/>
      <c r="D7" s="4"/>
      <c r="E7" s="6"/>
      <c r="F7" s="6"/>
      <c r="G7" s="6"/>
      <c r="H7" s="6"/>
      <c r="I7" s="6"/>
      <c r="J7" s="6"/>
      <c r="K7" s="6"/>
      <c r="L7" s="6"/>
      <c r="M7" s="3"/>
      <c r="N7" s="1" t="s">
        <v>69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70</v>
      </c>
      <c r="AV7">
        <v>6</v>
      </c>
    </row>
    <row r="8" spans="1:48" ht="27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48" ht="27" customHeigh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48" ht="27" customHeigh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48" ht="27" customHeight="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48" ht="27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48" ht="27" customHeight="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48" ht="27" customHeight="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48" ht="27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48" ht="27" customHeight="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48" ht="27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48" ht="27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48" ht="27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48" ht="27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48" ht="27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48" ht="27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48" ht="27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48" ht="27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48" ht="27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48" ht="27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48" ht="27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48" ht="27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48" ht="27" customHeight="1" x14ac:dyDescent="0.3">
      <c r="A29" s="3" t="s">
        <v>71</v>
      </c>
      <c r="B29" s="4"/>
      <c r="C29" s="4"/>
      <c r="D29" s="4"/>
      <c r="E29" s="4"/>
      <c r="F29" s="6"/>
      <c r="G29" s="4"/>
      <c r="H29" s="6"/>
      <c r="I29" s="4"/>
      <c r="J29" s="6"/>
      <c r="K29" s="4"/>
      <c r="L29" s="6"/>
      <c r="M29" s="4"/>
      <c r="N29" t="s">
        <v>72</v>
      </c>
    </row>
    <row r="30" spans="1:48" ht="27" customHeight="1" x14ac:dyDescent="0.3">
      <c r="A30" s="3" t="s">
        <v>311</v>
      </c>
      <c r="B30" s="3" t="s">
        <v>51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Q30" s="1" t="s">
        <v>74</v>
      </c>
    </row>
    <row r="31" spans="1:48" ht="27" customHeight="1" x14ac:dyDescent="0.3">
      <c r="A31" s="3" t="s">
        <v>75</v>
      </c>
      <c r="B31" s="3" t="s">
        <v>76</v>
      </c>
      <c r="C31" s="3" t="s">
        <v>77</v>
      </c>
      <c r="D31" s="4">
        <v>42</v>
      </c>
      <c r="E31" s="6"/>
      <c r="F31" s="6"/>
      <c r="G31" s="6"/>
      <c r="H31" s="6"/>
      <c r="I31" s="6"/>
      <c r="J31" s="6"/>
      <c r="K31" s="6"/>
      <c r="L31" s="6"/>
      <c r="M31" s="3"/>
      <c r="N31" s="1" t="s">
        <v>78</v>
      </c>
      <c r="O31" s="1" t="s">
        <v>51</v>
      </c>
      <c r="P31" s="1" t="s">
        <v>51</v>
      </c>
      <c r="Q31" s="1" t="s">
        <v>74</v>
      </c>
      <c r="R31" s="1" t="s">
        <v>62</v>
      </c>
      <c r="S31" s="1" t="s">
        <v>61</v>
      </c>
      <c r="T31" s="1" t="s">
        <v>62</v>
      </c>
      <c r="AR31" s="1" t="s">
        <v>51</v>
      </c>
      <c r="AS31" s="1" t="s">
        <v>51</v>
      </c>
      <c r="AU31" s="1" t="s">
        <v>79</v>
      </c>
      <c r="AV31">
        <v>95</v>
      </c>
    </row>
    <row r="32" spans="1:48" ht="27" customHeight="1" x14ac:dyDescent="0.3">
      <c r="A32" s="3" t="s">
        <v>80</v>
      </c>
      <c r="B32" s="3" t="s">
        <v>81</v>
      </c>
      <c r="C32" s="3" t="s">
        <v>77</v>
      </c>
      <c r="D32" s="4">
        <v>36</v>
      </c>
      <c r="E32" s="6"/>
      <c r="F32" s="6"/>
      <c r="G32" s="6"/>
      <c r="H32" s="6"/>
      <c r="I32" s="6"/>
      <c r="J32" s="6"/>
      <c r="K32" s="6"/>
      <c r="L32" s="6"/>
      <c r="M32" s="3"/>
      <c r="N32" s="1" t="s">
        <v>82</v>
      </c>
      <c r="O32" s="1" t="s">
        <v>51</v>
      </c>
      <c r="P32" s="1" t="s">
        <v>51</v>
      </c>
      <c r="Q32" s="1" t="s">
        <v>74</v>
      </c>
      <c r="R32" s="1" t="s">
        <v>62</v>
      </c>
      <c r="S32" s="1" t="s">
        <v>61</v>
      </c>
      <c r="T32" s="1" t="s">
        <v>62</v>
      </c>
      <c r="AR32" s="1" t="s">
        <v>51</v>
      </c>
      <c r="AS32" s="1" t="s">
        <v>51</v>
      </c>
      <c r="AU32" s="1" t="s">
        <v>83</v>
      </c>
      <c r="AV32">
        <v>96</v>
      </c>
    </row>
    <row r="33" spans="1:48" ht="27" customHeight="1" x14ac:dyDescent="0.3">
      <c r="A33" s="3" t="s">
        <v>84</v>
      </c>
      <c r="B33" s="3" t="s">
        <v>85</v>
      </c>
      <c r="C33" s="3" t="s">
        <v>77</v>
      </c>
      <c r="D33" s="4">
        <v>6</v>
      </c>
      <c r="E33" s="6"/>
      <c r="F33" s="6"/>
      <c r="G33" s="6"/>
      <c r="H33" s="6"/>
      <c r="I33" s="6"/>
      <c r="J33" s="6"/>
      <c r="K33" s="6"/>
      <c r="L33" s="6"/>
      <c r="M33" s="3"/>
      <c r="N33" s="1" t="s">
        <v>86</v>
      </c>
      <c r="O33" s="1" t="s">
        <v>51</v>
      </c>
      <c r="P33" s="1" t="s">
        <v>51</v>
      </c>
      <c r="Q33" s="1" t="s">
        <v>74</v>
      </c>
      <c r="R33" s="1" t="s">
        <v>62</v>
      </c>
      <c r="S33" s="1" t="s">
        <v>61</v>
      </c>
      <c r="T33" s="1" t="s">
        <v>62</v>
      </c>
      <c r="AR33" s="1" t="s">
        <v>51</v>
      </c>
      <c r="AS33" s="1" t="s">
        <v>51</v>
      </c>
      <c r="AU33" s="1" t="s">
        <v>87</v>
      </c>
      <c r="AV33">
        <v>97</v>
      </c>
    </row>
    <row r="34" spans="1:48" ht="27" customHeight="1" x14ac:dyDescent="0.3">
      <c r="A34" s="4" t="s">
        <v>307</v>
      </c>
      <c r="B34" s="4"/>
      <c r="C34" s="4" t="s">
        <v>306</v>
      </c>
      <c r="D34" s="4">
        <v>1</v>
      </c>
      <c r="E34" s="13"/>
      <c r="F34" s="6"/>
      <c r="G34" s="4"/>
      <c r="H34" s="6"/>
      <c r="I34" s="4"/>
      <c r="J34" s="6"/>
      <c r="K34" s="6"/>
      <c r="L34" s="6"/>
      <c r="M34" s="4"/>
    </row>
    <row r="35" spans="1:48" ht="27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48" ht="27" customHeigh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48" ht="27" customHeight="1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48" ht="27" customHeigh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48" ht="27" customHeigh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48" ht="27" customHeight="1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48" ht="27" customHeigh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48" ht="27" customHeight="1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48" ht="27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48" ht="27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48" ht="27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48" ht="27" customHeigh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48" ht="27" customHeight="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48" ht="27" customHeight="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48" ht="27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48" ht="27" customHeight="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48" ht="27" customHeight="1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48" ht="27" customHeight="1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48" ht="27" customHeight="1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48" ht="27" customHeight="1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48" ht="27" customHeight="1" x14ac:dyDescent="0.3">
      <c r="A55" s="3" t="s">
        <v>71</v>
      </c>
      <c r="B55" s="4"/>
      <c r="C55" s="4"/>
      <c r="D55" s="4"/>
      <c r="E55" s="4"/>
      <c r="F55" s="6"/>
      <c r="G55" s="4"/>
      <c r="H55" s="6"/>
      <c r="I55" s="4"/>
      <c r="J55" s="6"/>
      <c r="K55" s="4"/>
      <c r="L55" s="6"/>
      <c r="M55" s="4"/>
      <c r="N55" t="s">
        <v>72</v>
      </c>
    </row>
    <row r="56" spans="1:48" ht="27" customHeight="1" x14ac:dyDescent="0.3">
      <c r="A56" s="3" t="s">
        <v>88</v>
      </c>
      <c r="B56" s="3" t="s">
        <v>51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Q56" s="1" t="s">
        <v>89</v>
      </c>
    </row>
    <row r="57" spans="1:48" ht="27" customHeight="1" x14ac:dyDescent="0.3">
      <c r="A57" s="3" t="s">
        <v>90</v>
      </c>
      <c r="B57" s="3" t="s">
        <v>91</v>
      </c>
      <c r="C57" s="3" t="s">
        <v>77</v>
      </c>
      <c r="D57" s="4">
        <v>38</v>
      </c>
      <c r="E57" s="6"/>
      <c r="F57" s="6"/>
      <c r="G57" s="6"/>
      <c r="H57" s="6"/>
      <c r="I57" s="6"/>
      <c r="J57" s="6"/>
      <c r="K57" s="6"/>
      <c r="L57" s="6"/>
      <c r="M57" s="3"/>
      <c r="N57" s="1" t="s">
        <v>92</v>
      </c>
      <c r="O57" s="1" t="s">
        <v>51</v>
      </c>
      <c r="P57" s="1" t="s">
        <v>51</v>
      </c>
      <c r="Q57" s="1" t="s">
        <v>89</v>
      </c>
      <c r="R57" s="1" t="s">
        <v>62</v>
      </c>
      <c r="S57" s="1" t="s">
        <v>62</v>
      </c>
      <c r="T57" s="1" t="s">
        <v>61</v>
      </c>
      <c r="AR57" s="1" t="s">
        <v>51</v>
      </c>
      <c r="AS57" s="1" t="s">
        <v>51</v>
      </c>
      <c r="AU57" s="1" t="s">
        <v>93</v>
      </c>
      <c r="AV57">
        <v>13</v>
      </c>
    </row>
    <row r="58" spans="1:48" ht="27" customHeight="1" x14ac:dyDescent="0.3">
      <c r="A58" s="3" t="s">
        <v>90</v>
      </c>
      <c r="B58" s="3" t="s">
        <v>94</v>
      </c>
      <c r="C58" s="3" t="s">
        <v>77</v>
      </c>
      <c r="D58" s="4">
        <v>5</v>
      </c>
      <c r="E58" s="6"/>
      <c r="F58" s="6"/>
      <c r="G58" s="6"/>
      <c r="H58" s="6"/>
      <c r="I58" s="6"/>
      <c r="J58" s="6"/>
      <c r="K58" s="6"/>
      <c r="L58" s="6"/>
      <c r="M58" s="3"/>
      <c r="N58" s="1" t="s">
        <v>95</v>
      </c>
      <c r="O58" s="1" t="s">
        <v>51</v>
      </c>
      <c r="P58" s="1" t="s">
        <v>51</v>
      </c>
      <c r="Q58" s="1" t="s">
        <v>89</v>
      </c>
      <c r="R58" s="1" t="s">
        <v>62</v>
      </c>
      <c r="S58" s="1" t="s">
        <v>62</v>
      </c>
      <c r="T58" s="1" t="s">
        <v>61</v>
      </c>
      <c r="AR58" s="1" t="s">
        <v>51</v>
      </c>
      <c r="AS58" s="1" t="s">
        <v>51</v>
      </c>
      <c r="AU58" s="1" t="s">
        <v>96</v>
      </c>
      <c r="AV58">
        <v>12</v>
      </c>
    </row>
    <row r="59" spans="1:48" ht="27" customHeight="1" x14ac:dyDescent="0.3">
      <c r="A59" s="3" t="s">
        <v>97</v>
      </c>
      <c r="B59" s="3" t="s">
        <v>98</v>
      </c>
      <c r="C59" s="3" t="s">
        <v>77</v>
      </c>
      <c r="D59" s="4">
        <v>38</v>
      </c>
      <c r="E59" s="6"/>
      <c r="F59" s="6"/>
      <c r="G59" s="6"/>
      <c r="H59" s="6"/>
      <c r="I59" s="6"/>
      <c r="J59" s="6"/>
      <c r="K59" s="6"/>
      <c r="L59" s="6"/>
      <c r="M59" s="3"/>
      <c r="N59" s="1" t="s">
        <v>99</v>
      </c>
      <c r="O59" s="1" t="s">
        <v>51</v>
      </c>
      <c r="P59" s="1" t="s">
        <v>51</v>
      </c>
      <c r="Q59" s="1" t="s">
        <v>89</v>
      </c>
      <c r="R59" s="1" t="s">
        <v>62</v>
      </c>
      <c r="S59" s="1" t="s">
        <v>61</v>
      </c>
      <c r="T59" s="1" t="s">
        <v>62</v>
      </c>
      <c r="AR59" s="1" t="s">
        <v>51</v>
      </c>
      <c r="AS59" s="1" t="s">
        <v>51</v>
      </c>
      <c r="AU59" s="1" t="s">
        <v>100</v>
      </c>
      <c r="AV59">
        <v>70</v>
      </c>
    </row>
    <row r="60" spans="1:48" ht="27" customHeight="1" x14ac:dyDescent="0.3">
      <c r="A60" s="3" t="s">
        <v>101</v>
      </c>
      <c r="B60" s="3" t="s">
        <v>102</v>
      </c>
      <c r="C60" s="3" t="s">
        <v>77</v>
      </c>
      <c r="D60" s="4">
        <v>5</v>
      </c>
      <c r="E60" s="6"/>
      <c r="F60" s="6"/>
      <c r="G60" s="6"/>
      <c r="H60" s="6"/>
      <c r="I60" s="6"/>
      <c r="J60" s="6"/>
      <c r="K60" s="6"/>
      <c r="L60" s="6"/>
      <c r="M60" s="3"/>
      <c r="N60" s="1" t="s">
        <v>103</v>
      </c>
      <c r="O60" s="1" t="s">
        <v>51</v>
      </c>
      <c r="P60" s="1" t="s">
        <v>51</v>
      </c>
      <c r="Q60" s="1" t="s">
        <v>89</v>
      </c>
      <c r="R60" s="1" t="s">
        <v>62</v>
      </c>
      <c r="S60" s="1" t="s">
        <v>61</v>
      </c>
      <c r="T60" s="1" t="s">
        <v>62</v>
      </c>
      <c r="AR60" s="1" t="s">
        <v>51</v>
      </c>
      <c r="AS60" s="1" t="s">
        <v>51</v>
      </c>
      <c r="AU60" s="1" t="s">
        <v>104</v>
      </c>
      <c r="AV60">
        <v>69</v>
      </c>
    </row>
    <row r="61" spans="1:48" ht="27" customHeight="1" x14ac:dyDescent="0.3">
      <c r="A61" s="3" t="s">
        <v>105</v>
      </c>
      <c r="B61" s="3" t="s">
        <v>106</v>
      </c>
      <c r="C61" s="3" t="s">
        <v>107</v>
      </c>
      <c r="D61" s="4">
        <v>1.0109999999999999</v>
      </c>
      <c r="E61" s="6"/>
      <c r="F61" s="6"/>
      <c r="G61" s="6"/>
      <c r="H61" s="6"/>
      <c r="I61" s="6"/>
      <c r="J61" s="6"/>
      <c r="K61" s="6"/>
      <c r="L61" s="6"/>
      <c r="M61" s="3"/>
      <c r="N61" s="1" t="s">
        <v>108</v>
      </c>
      <c r="O61" s="1" t="s">
        <v>51</v>
      </c>
      <c r="P61" s="1" t="s">
        <v>51</v>
      </c>
      <c r="Q61" s="1" t="s">
        <v>89</v>
      </c>
      <c r="R61" s="1" t="s">
        <v>62</v>
      </c>
      <c r="S61" s="1" t="s">
        <v>62</v>
      </c>
      <c r="T61" s="1" t="s">
        <v>61</v>
      </c>
      <c r="AR61" s="1" t="s">
        <v>51</v>
      </c>
      <c r="AS61" s="1" t="s">
        <v>51</v>
      </c>
      <c r="AU61" s="1" t="s">
        <v>109</v>
      </c>
      <c r="AV61">
        <v>11</v>
      </c>
    </row>
    <row r="62" spans="1:48" ht="27" customHeight="1" x14ac:dyDescent="0.3">
      <c r="A62" s="3" t="s">
        <v>110</v>
      </c>
      <c r="B62" s="3" t="s">
        <v>111</v>
      </c>
      <c r="C62" s="3" t="s">
        <v>107</v>
      </c>
      <c r="D62" s="4">
        <v>0.98199999999999998</v>
      </c>
      <c r="E62" s="6"/>
      <c r="F62" s="6"/>
      <c r="G62" s="6"/>
      <c r="H62" s="6"/>
      <c r="I62" s="6"/>
      <c r="J62" s="6"/>
      <c r="K62" s="6"/>
      <c r="L62" s="6"/>
      <c r="M62" s="3"/>
      <c r="N62" s="1" t="s">
        <v>112</v>
      </c>
      <c r="O62" s="1" t="s">
        <v>51</v>
      </c>
      <c r="P62" s="1" t="s">
        <v>51</v>
      </c>
      <c r="Q62" s="1" t="s">
        <v>89</v>
      </c>
      <c r="R62" s="1" t="s">
        <v>61</v>
      </c>
      <c r="S62" s="1" t="s">
        <v>62</v>
      </c>
      <c r="T62" s="1" t="s">
        <v>62</v>
      </c>
      <c r="AR62" s="1" t="s">
        <v>51</v>
      </c>
      <c r="AS62" s="1" t="s">
        <v>51</v>
      </c>
      <c r="AU62" s="1" t="s">
        <v>113</v>
      </c>
      <c r="AV62">
        <v>16</v>
      </c>
    </row>
    <row r="63" spans="1:48" ht="27" customHeight="1" x14ac:dyDescent="0.3">
      <c r="A63" s="3" t="s">
        <v>114</v>
      </c>
      <c r="B63" s="3" t="s">
        <v>115</v>
      </c>
      <c r="C63" s="3" t="s">
        <v>66</v>
      </c>
      <c r="D63" s="4">
        <v>50</v>
      </c>
      <c r="E63" s="6"/>
      <c r="F63" s="6"/>
      <c r="G63" s="6"/>
      <c r="H63" s="6"/>
      <c r="I63" s="6"/>
      <c r="J63" s="6"/>
      <c r="K63" s="6"/>
      <c r="L63" s="6"/>
      <c r="M63" s="3"/>
      <c r="N63" s="1" t="s">
        <v>116</v>
      </c>
      <c r="O63" s="1" t="s">
        <v>51</v>
      </c>
      <c r="P63" s="1" t="s">
        <v>51</v>
      </c>
      <c r="Q63" s="1" t="s">
        <v>89</v>
      </c>
      <c r="R63" s="1" t="s">
        <v>61</v>
      </c>
      <c r="S63" s="1" t="s">
        <v>62</v>
      </c>
      <c r="T63" s="1" t="s">
        <v>62</v>
      </c>
      <c r="AR63" s="1" t="s">
        <v>51</v>
      </c>
      <c r="AS63" s="1" t="s">
        <v>51</v>
      </c>
      <c r="AU63" s="1" t="s">
        <v>117</v>
      </c>
      <c r="AV63">
        <v>14</v>
      </c>
    </row>
    <row r="64" spans="1:48" ht="27" customHeight="1" x14ac:dyDescent="0.3">
      <c r="A64" s="3" t="s">
        <v>118</v>
      </c>
      <c r="B64" s="3" t="s">
        <v>119</v>
      </c>
      <c r="C64" s="3" t="s">
        <v>66</v>
      </c>
      <c r="D64" s="4">
        <v>34</v>
      </c>
      <c r="E64" s="6"/>
      <c r="F64" s="6"/>
      <c r="G64" s="6"/>
      <c r="H64" s="6"/>
      <c r="I64" s="6"/>
      <c r="J64" s="6"/>
      <c r="K64" s="6"/>
      <c r="L64" s="6"/>
      <c r="M64" s="3"/>
      <c r="N64" s="1" t="s">
        <v>120</v>
      </c>
      <c r="O64" s="1" t="s">
        <v>51</v>
      </c>
      <c r="P64" s="1" t="s">
        <v>51</v>
      </c>
      <c r="Q64" s="1" t="s">
        <v>89</v>
      </c>
      <c r="R64" s="1" t="s">
        <v>61</v>
      </c>
      <c r="S64" s="1" t="s">
        <v>62</v>
      </c>
      <c r="T64" s="1" t="s">
        <v>62</v>
      </c>
      <c r="AR64" s="1" t="s">
        <v>51</v>
      </c>
      <c r="AS64" s="1" t="s">
        <v>51</v>
      </c>
      <c r="AU64" s="1" t="s">
        <v>121</v>
      </c>
      <c r="AV64">
        <v>71</v>
      </c>
    </row>
    <row r="65" spans="1:48" ht="27" customHeight="1" x14ac:dyDescent="0.3">
      <c r="A65" s="3" t="s">
        <v>122</v>
      </c>
      <c r="B65" s="3" t="s">
        <v>51</v>
      </c>
      <c r="C65" s="3" t="s">
        <v>66</v>
      </c>
      <c r="D65" s="4">
        <v>19</v>
      </c>
      <c r="E65" s="6"/>
      <c r="F65" s="6"/>
      <c r="G65" s="6"/>
      <c r="H65" s="6"/>
      <c r="I65" s="6"/>
      <c r="J65" s="6"/>
      <c r="K65" s="6"/>
      <c r="L65" s="6"/>
      <c r="M65" s="3"/>
      <c r="N65" s="1" t="s">
        <v>123</v>
      </c>
      <c r="O65" s="1" t="s">
        <v>51</v>
      </c>
      <c r="P65" s="1" t="s">
        <v>51</v>
      </c>
      <c r="Q65" s="1" t="s">
        <v>89</v>
      </c>
      <c r="R65" s="1" t="s">
        <v>61</v>
      </c>
      <c r="S65" s="1" t="s">
        <v>62</v>
      </c>
      <c r="T65" s="1" t="s">
        <v>62</v>
      </c>
      <c r="AR65" s="1" t="s">
        <v>51</v>
      </c>
      <c r="AS65" s="1" t="s">
        <v>51</v>
      </c>
      <c r="AU65" s="1" t="s">
        <v>124</v>
      </c>
      <c r="AV65">
        <v>72</v>
      </c>
    </row>
    <row r="66" spans="1:48" ht="27" customHeight="1" x14ac:dyDescent="0.3">
      <c r="A66" s="3" t="s">
        <v>125</v>
      </c>
      <c r="B66" s="3" t="s">
        <v>51</v>
      </c>
      <c r="C66" s="3" t="s">
        <v>66</v>
      </c>
      <c r="D66" s="4">
        <v>74</v>
      </c>
      <c r="E66" s="6"/>
      <c r="F66" s="6"/>
      <c r="G66" s="6"/>
      <c r="H66" s="6"/>
      <c r="I66" s="6"/>
      <c r="J66" s="6"/>
      <c r="K66" s="6"/>
      <c r="L66" s="6"/>
      <c r="M66" s="3"/>
      <c r="N66" s="1" t="s">
        <v>126</v>
      </c>
      <c r="O66" s="1" t="s">
        <v>51</v>
      </c>
      <c r="P66" s="1" t="s">
        <v>51</v>
      </c>
      <c r="Q66" s="1" t="s">
        <v>89</v>
      </c>
      <c r="R66" s="1" t="s">
        <v>62</v>
      </c>
      <c r="S66" s="1" t="s">
        <v>62</v>
      </c>
      <c r="T66" s="1" t="s">
        <v>61</v>
      </c>
      <c r="AR66" s="1" t="s">
        <v>51</v>
      </c>
      <c r="AS66" s="1" t="s">
        <v>51</v>
      </c>
      <c r="AU66" s="1" t="s">
        <v>127</v>
      </c>
      <c r="AV66">
        <v>73</v>
      </c>
    </row>
    <row r="67" spans="1:48" ht="27" customHeight="1" x14ac:dyDescent="0.3">
      <c r="A67" s="3" t="s">
        <v>128</v>
      </c>
      <c r="B67" s="3" t="s">
        <v>129</v>
      </c>
      <c r="C67" s="3" t="s">
        <v>77</v>
      </c>
      <c r="D67" s="4">
        <v>42</v>
      </c>
      <c r="E67" s="6"/>
      <c r="F67" s="6"/>
      <c r="G67" s="6"/>
      <c r="H67" s="6"/>
      <c r="I67" s="6"/>
      <c r="J67" s="6"/>
      <c r="K67" s="6"/>
      <c r="L67" s="6"/>
      <c r="M67" s="3"/>
      <c r="N67" s="1" t="s">
        <v>130</v>
      </c>
      <c r="O67" s="1" t="s">
        <v>51</v>
      </c>
      <c r="P67" s="1" t="s">
        <v>51</v>
      </c>
      <c r="Q67" s="1" t="s">
        <v>89</v>
      </c>
      <c r="R67" s="1" t="s">
        <v>61</v>
      </c>
      <c r="S67" s="1" t="s">
        <v>62</v>
      </c>
      <c r="T67" s="1" t="s">
        <v>62</v>
      </c>
      <c r="AR67" s="1" t="s">
        <v>51</v>
      </c>
      <c r="AS67" s="1" t="s">
        <v>51</v>
      </c>
      <c r="AU67" s="1" t="s">
        <v>131</v>
      </c>
      <c r="AV67">
        <v>19</v>
      </c>
    </row>
    <row r="68" spans="1:48" ht="27" customHeight="1" x14ac:dyDescent="0.3">
      <c r="A68" s="3" t="s">
        <v>151</v>
      </c>
      <c r="B68" s="3" t="s">
        <v>152</v>
      </c>
      <c r="C68" s="3" t="s">
        <v>77</v>
      </c>
      <c r="D68" s="16">
        <v>12.6</v>
      </c>
      <c r="E68" s="6"/>
      <c r="F68" s="6"/>
      <c r="G68" s="6"/>
      <c r="H68" s="6"/>
      <c r="I68" s="6"/>
      <c r="J68" s="6"/>
      <c r="K68" s="6"/>
      <c r="L68" s="6"/>
      <c r="M68" s="3"/>
      <c r="N68" s="15"/>
      <c r="O68" s="15"/>
      <c r="P68" s="15"/>
      <c r="Q68" s="15"/>
      <c r="R68" s="15"/>
      <c r="S68" s="15"/>
      <c r="T68" s="15"/>
      <c r="AR68" s="15"/>
      <c r="AS68" s="15"/>
      <c r="AU68" s="15"/>
    </row>
    <row r="69" spans="1:48" ht="27" customHeight="1" x14ac:dyDescent="0.3">
      <c r="A69" s="3" t="s">
        <v>153</v>
      </c>
      <c r="B69" s="3" t="s">
        <v>152</v>
      </c>
      <c r="C69" s="3" t="s">
        <v>77</v>
      </c>
      <c r="D69" s="16">
        <v>46.2</v>
      </c>
      <c r="E69" s="6"/>
      <c r="F69" s="6"/>
      <c r="G69" s="6"/>
      <c r="H69" s="6"/>
      <c r="I69" s="6"/>
      <c r="J69" s="6"/>
      <c r="K69" s="6"/>
      <c r="L69" s="6"/>
      <c r="M69" s="3"/>
      <c r="N69" s="15"/>
      <c r="O69" s="15"/>
      <c r="P69" s="15"/>
      <c r="Q69" s="15"/>
      <c r="R69" s="15"/>
      <c r="S69" s="15"/>
      <c r="T69" s="15"/>
      <c r="AR69" s="15"/>
      <c r="AS69" s="15"/>
      <c r="AU69" s="15"/>
    </row>
    <row r="70" spans="1:48" ht="27" customHeight="1" x14ac:dyDescent="0.3">
      <c r="A70" s="3" t="s">
        <v>132</v>
      </c>
      <c r="B70" s="3" t="s">
        <v>133</v>
      </c>
      <c r="C70" s="3" t="s">
        <v>107</v>
      </c>
      <c r="D70" s="4">
        <v>-2.9000000000000001E-2</v>
      </c>
      <c r="E70" s="6"/>
      <c r="F70" s="6"/>
      <c r="G70" s="6"/>
      <c r="H70" s="6"/>
      <c r="I70" s="6"/>
      <c r="J70" s="6"/>
      <c r="K70" s="6"/>
      <c r="L70" s="6"/>
      <c r="M70" s="3"/>
      <c r="N70" s="1" t="s">
        <v>134</v>
      </c>
      <c r="O70" s="1" t="s">
        <v>51</v>
      </c>
      <c r="P70" s="1" t="s">
        <v>51</v>
      </c>
      <c r="Q70" s="1" t="s">
        <v>89</v>
      </c>
      <c r="R70" s="1" t="s">
        <v>62</v>
      </c>
      <c r="S70" s="1" t="s">
        <v>62</v>
      </c>
      <c r="T70" s="1" t="s">
        <v>61</v>
      </c>
      <c r="AR70" s="1" t="s">
        <v>51</v>
      </c>
      <c r="AS70" s="1" t="s">
        <v>51</v>
      </c>
      <c r="AU70" s="1" t="s">
        <v>135</v>
      </c>
      <c r="AV70">
        <v>10</v>
      </c>
    </row>
    <row r="71" spans="1:48" ht="27" customHeight="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48" ht="27" customHeight="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48" ht="27" customHeight="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48" ht="27" customHeight="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48" ht="27" customHeight="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 spans="1:48" ht="27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48" ht="27" customHeight="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 spans="1:48" ht="27" customHeight="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48" ht="27" customHeight="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 spans="1:48" ht="27" customHeight="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48" ht="27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 spans="1:48" ht="27" customHeight="1" x14ac:dyDescent="0.3">
      <c r="A82" s="3" t="s">
        <v>71</v>
      </c>
      <c r="B82" s="4"/>
      <c r="C82" s="4"/>
      <c r="D82" s="4"/>
      <c r="E82" s="4"/>
      <c r="F82" s="6"/>
      <c r="G82" s="4"/>
      <c r="H82" s="6"/>
      <c r="I82" s="4"/>
      <c r="J82" s="6"/>
      <c r="K82" s="4"/>
      <c r="L82" s="6"/>
      <c r="M82" s="4"/>
      <c r="N82" t="s">
        <v>72</v>
      </c>
    </row>
    <row r="83" spans="1:48" ht="27" customHeight="1" x14ac:dyDescent="0.3">
      <c r="A83" s="3" t="s">
        <v>136</v>
      </c>
      <c r="B83" s="3" t="s">
        <v>51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Q83" s="1" t="s">
        <v>137</v>
      </c>
    </row>
    <row r="84" spans="1:48" ht="27" customHeight="1" x14ac:dyDescent="0.3">
      <c r="A84" s="3" t="s">
        <v>138</v>
      </c>
      <c r="B84" s="3" t="s">
        <v>139</v>
      </c>
      <c r="C84" s="3" t="s">
        <v>59</v>
      </c>
      <c r="D84" s="4">
        <v>41</v>
      </c>
      <c r="E84" s="6"/>
      <c r="F84" s="6"/>
      <c r="G84" s="6"/>
      <c r="H84" s="6"/>
      <c r="I84" s="6"/>
      <c r="J84" s="6"/>
      <c r="K84" s="6"/>
      <c r="L84" s="6"/>
      <c r="M84" s="3"/>
      <c r="N84" s="1" t="s">
        <v>140</v>
      </c>
      <c r="O84" s="1" t="s">
        <v>51</v>
      </c>
      <c r="P84" s="1" t="s">
        <v>51</v>
      </c>
      <c r="Q84" s="1" t="s">
        <v>137</v>
      </c>
      <c r="R84" s="1" t="s">
        <v>61</v>
      </c>
      <c r="S84" s="1" t="s">
        <v>62</v>
      </c>
      <c r="T84" s="1" t="s">
        <v>62</v>
      </c>
      <c r="AR84" s="1" t="s">
        <v>51</v>
      </c>
      <c r="AS84" s="1" t="s">
        <v>51</v>
      </c>
      <c r="AU84" s="1" t="s">
        <v>141</v>
      </c>
      <c r="AV84">
        <v>74</v>
      </c>
    </row>
    <row r="85" spans="1:48" ht="27" customHeight="1" x14ac:dyDescent="0.3">
      <c r="A85" s="3" t="s">
        <v>142</v>
      </c>
      <c r="B85" s="3" t="s">
        <v>143</v>
      </c>
      <c r="C85" s="3" t="s">
        <v>144</v>
      </c>
      <c r="D85" s="4">
        <v>12</v>
      </c>
      <c r="E85" s="6"/>
      <c r="F85" s="6"/>
      <c r="G85" s="6"/>
      <c r="H85" s="6"/>
      <c r="I85" s="6"/>
      <c r="J85" s="6"/>
      <c r="K85" s="6"/>
      <c r="L85" s="6"/>
      <c r="M85" s="3"/>
      <c r="N85" s="1" t="s">
        <v>145</v>
      </c>
      <c r="O85" s="1" t="s">
        <v>51</v>
      </c>
      <c r="P85" s="1" t="s">
        <v>51</v>
      </c>
      <c r="Q85" s="1" t="s">
        <v>137</v>
      </c>
      <c r="R85" s="1" t="s">
        <v>62</v>
      </c>
      <c r="S85" s="1" t="s">
        <v>62</v>
      </c>
      <c r="T85" s="1" t="s">
        <v>61</v>
      </c>
      <c r="AR85" s="1" t="s">
        <v>51</v>
      </c>
      <c r="AS85" s="1" t="s">
        <v>51</v>
      </c>
      <c r="AU85" s="1" t="s">
        <v>146</v>
      </c>
      <c r="AV85">
        <v>22</v>
      </c>
    </row>
    <row r="86" spans="1:48" ht="27" customHeight="1" x14ac:dyDescent="0.3">
      <c r="A86" s="3" t="s">
        <v>147</v>
      </c>
      <c r="B86" s="3" t="s">
        <v>148</v>
      </c>
      <c r="C86" s="3" t="s">
        <v>144</v>
      </c>
      <c r="D86" s="4">
        <v>42</v>
      </c>
      <c r="E86" s="6"/>
      <c r="F86" s="6"/>
      <c r="G86" s="6"/>
      <c r="H86" s="6"/>
      <c r="I86" s="6"/>
      <c r="J86" s="6"/>
      <c r="K86" s="6"/>
      <c r="L86" s="6"/>
      <c r="M86" s="3"/>
      <c r="N86" s="1" t="s">
        <v>149</v>
      </c>
      <c r="O86" s="1" t="s">
        <v>51</v>
      </c>
      <c r="P86" s="1" t="s">
        <v>51</v>
      </c>
      <c r="Q86" s="1" t="s">
        <v>137</v>
      </c>
      <c r="R86" s="1" t="s">
        <v>62</v>
      </c>
      <c r="S86" s="1" t="s">
        <v>62</v>
      </c>
      <c r="T86" s="1" t="s">
        <v>61</v>
      </c>
      <c r="AR86" s="1" t="s">
        <v>51</v>
      </c>
      <c r="AS86" s="1" t="s">
        <v>51</v>
      </c>
      <c r="AU86" s="1" t="s">
        <v>150</v>
      </c>
      <c r="AV86">
        <v>21</v>
      </c>
    </row>
    <row r="87" spans="1:48" ht="27" customHeight="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48" ht="27" customHeight="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48" ht="27" customHeight="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48" ht="27" customHeight="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48" ht="27" customHeight="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48" ht="27" customHeight="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48" ht="27" customHeight="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48" ht="27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48" ht="27" customHeight="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48" ht="27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48" ht="27" customHeight="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48" ht="27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48" ht="27" customHeight="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 spans="1:48" ht="27" customHeight="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 spans="1:48" ht="27" customHeight="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48" ht="27" customHeight="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48" ht="27" customHeight="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 spans="1:48" ht="27" customHeight="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48" ht="27" customHeight="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48" ht="27" customHeight="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48" ht="27" customHeight="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48" ht="27" customHeight="1" x14ac:dyDescent="0.3">
      <c r="A108" s="3" t="s">
        <v>71</v>
      </c>
      <c r="B108" s="4"/>
      <c r="C108" s="4"/>
      <c r="D108" s="4"/>
      <c r="E108" s="4"/>
      <c r="F108" s="6"/>
      <c r="G108" s="4"/>
      <c r="H108" s="6"/>
      <c r="I108" s="4"/>
      <c r="J108" s="6"/>
      <c r="K108" s="4"/>
      <c r="L108" s="6"/>
      <c r="M108" s="4"/>
      <c r="N108" t="s">
        <v>72</v>
      </c>
    </row>
    <row r="109" spans="1:48" ht="27" customHeight="1" x14ac:dyDescent="0.3">
      <c r="A109" s="3" t="s">
        <v>154</v>
      </c>
      <c r="B109" s="3" t="s">
        <v>51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Q109" s="1" t="s">
        <v>155</v>
      </c>
    </row>
    <row r="110" spans="1:48" ht="27" customHeight="1" x14ac:dyDescent="0.3">
      <c r="A110" s="3" t="s">
        <v>156</v>
      </c>
      <c r="B110" s="3" t="s">
        <v>157</v>
      </c>
      <c r="C110" s="3" t="s">
        <v>107</v>
      </c>
      <c r="D110" s="4">
        <v>1.0109999999999999</v>
      </c>
      <c r="E110" s="6"/>
      <c r="F110" s="6"/>
      <c r="G110" s="6"/>
      <c r="H110" s="6"/>
      <c r="I110" s="6"/>
      <c r="J110" s="6"/>
      <c r="K110" s="6"/>
      <c r="L110" s="6"/>
      <c r="M110" s="3"/>
      <c r="N110" s="1" t="s">
        <v>158</v>
      </c>
      <c r="O110" s="1" t="s">
        <v>51</v>
      </c>
      <c r="P110" s="1" t="s">
        <v>51</v>
      </c>
      <c r="Q110" s="1" t="s">
        <v>155</v>
      </c>
      <c r="R110" s="1" t="s">
        <v>62</v>
      </c>
      <c r="S110" s="1" t="s">
        <v>61</v>
      </c>
      <c r="T110" s="1" t="s">
        <v>62</v>
      </c>
      <c r="AR110" s="1" t="s">
        <v>51</v>
      </c>
      <c r="AS110" s="1" t="s">
        <v>51</v>
      </c>
      <c r="AU110" s="1" t="s">
        <v>159</v>
      </c>
      <c r="AV110">
        <v>80</v>
      </c>
    </row>
    <row r="111" spans="1:48" ht="27" customHeigh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48" ht="27" customHeigh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3" ht="27" customHeight="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3" ht="27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3" ht="27" customHeight="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27" customHeight="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3" ht="27" customHeight="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3" ht="27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3" ht="27" customHeight="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3" ht="27" customHeigh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3" ht="27" customHeight="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3" ht="27" customHeight="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3" ht="27" customHeight="1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ht="27" customHeight="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 spans="1:13" ht="27" customHeight="1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 spans="1:13" ht="27" customHeight="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 spans="1:13" ht="27" customHeight="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 spans="1:13" ht="27" customHeight="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48" ht="27" customHeight="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 spans="1:48" ht="27" customHeight="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 spans="1:48" ht="27" customHeight="1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 spans="1:48" ht="27" customHeight="1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 spans="1:48" ht="27" customHeigh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 spans="1:48" ht="27" customHeight="1" x14ac:dyDescent="0.3">
      <c r="A134" s="3" t="s">
        <v>71</v>
      </c>
      <c r="B134" s="4"/>
      <c r="C134" s="4"/>
      <c r="D134" s="4"/>
      <c r="E134" s="4"/>
      <c r="F134" s="6"/>
      <c r="G134" s="4"/>
      <c r="H134" s="6"/>
      <c r="I134" s="4"/>
      <c r="J134" s="6"/>
      <c r="K134" s="4"/>
      <c r="L134" s="6"/>
      <c r="M134" s="4"/>
      <c r="N134" t="s">
        <v>72</v>
      </c>
    </row>
    <row r="135" spans="1:48" ht="27" customHeight="1" x14ac:dyDescent="0.3">
      <c r="A135" s="3" t="s">
        <v>162</v>
      </c>
      <c r="B135" s="3" t="s">
        <v>51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Q135" s="1" t="s">
        <v>163</v>
      </c>
    </row>
    <row r="136" spans="1:48" ht="27" customHeight="1" x14ac:dyDescent="0.3">
      <c r="A136" s="3" t="s">
        <v>57</v>
      </c>
      <c r="B136" s="3" t="s">
        <v>58</v>
      </c>
      <c r="C136" s="3" t="s">
        <v>59</v>
      </c>
      <c r="D136" s="14">
        <v>23</v>
      </c>
      <c r="E136" s="6"/>
      <c r="F136" s="6"/>
      <c r="G136" s="6"/>
      <c r="H136" s="6"/>
      <c r="I136" s="6"/>
      <c r="J136" s="6"/>
      <c r="K136" s="6"/>
      <c r="L136" s="6"/>
      <c r="M136" s="3"/>
      <c r="N136" s="1" t="s">
        <v>60</v>
      </c>
      <c r="O136" s="1" t="s">
        <v>51</v>
      </c>
      <c r="P136" s="1" t="s">
        <v>51</v>
      </c>
      <c r="Q136" s="1" t="s">
        <v>163</v>
      </c>
      <c r="R136" s="1" t="s">
        <v>61</v>
      </c>
      <c r="S136" s="1" t="s">
        <v>62</v>
      </c>
      <c r="T136" s="1" t="s">
        <v>62</v>
      </c>
      <c r="AR136" s="1" t="s">
        <v>51</v>
      </c>
      <c r="AS136" s="1" t="s">
        <v>51</v>
      </c>
      <c r="AU136" s="1" t="s">
        <v>164</v>
      </c>
      <c r="AV136">
        <v>82</v>
      </c>
    </row>
    <row r="137" spans="1:48" ht="27" customHeight="1" x14ac:dyDescent="0.3">
      <c r="A137" s="3" t="s">
        <v>64</v>
      </c>
      <c r="B137" s="3" t="s">
        <v>65</v>
      </c>
      <c r="C137" s="3" t="s">
        <v>66</v>
      </c>
      <c r="D137" s="4">
        <v>28</v>
      </c>
      <c r="E137" s="6"/>
      <c r="F137" s="6"/>
      <c r="G137" s="6"/>
      <c r="H137" s="6"/>
      <c r="I137" s="6"/>
      <c r="J137" s="6"/>
      <c r="K137" s="6"/>
      <c r="L137" s="6"/>
      <c r="M137" s="3"/>
      <c r="N137" s="1" t="s">
        <v>67</v>
      </c>
      <c r="O137" s="1" t="s">
        <v>51</v>
      </c>
      <c r="P137" s="1" t="s">
        <v>51</v>
      </c>
      <c r="Q137" s="1" t="s">
        <v>163</v>
      </c>
      <c r="R137" s="1" t="s">
        <v>61</v>
      </c>
      <c r="S137" s="1" t="s">
        <v>62</v>
      </c>
      <c r="T137" s="1" t="s">
        <v>62</v>
      </c>
      <c r="AR137" s="1" t="s">
        <v>51</v>
      </c>
      <c r="AS137" s="1" t="s">
        <v>51</v>
      </c>
      <c r="AU137" s="1" t="s">
        <v>165</v>
      </c>
      <c r="AV137">
        <v>27</v>
      </c>
    </row>
    <row r="138" spans="1:48" ht="27" customHeight="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 spans="1:48" ht="27" customHeight="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 spans="1:48" ht="27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 spans="1:48" ht="27" customHeight="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48" ht="27" customHeight="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 spans="1:48" ht="27" customHeight="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 spans="1:48" ht="27" customHeight="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 spans="1:14" ht="27" customHeight="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 spans="1:14" ht="27" customHeight="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 spans="1:14" ht="27" customHeight="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 spans="1:14" ht="27" customHeight="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 spans="1:14" ht="27" customHeight="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 spans="1:14" ht="27" customHeight="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 spans="1:14" ht="27" customHeigh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 spans="1:14" ht="27" customHeight="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 spans="1:14" ht="27" customHeight="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 spans="1:14" ht="27" customHeight="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4" ht="27" customHeight="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 spans="1:14" ht="27" customHeight="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 spans="1:14" ht="27" customHeight="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 spans="1:14" ht="27" customHeight="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 spans="1:14" ht="27" customHeight="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 spans="1:14" ht="27" customHeight="1" x14ac:dyDescent="0.3">
      <c r="A160" s="3" t="s">
        <v>71</v>
      </c>
      <c r="B160" s="4"/>
      <c r="C160" s="4"/>
      <c r="D160" s="4"/>
      <c r="E160" s="4"/>
      <c r="F160" s="6"/>
      <c r="G160" s="4"/>
      <c r="H160" s="6"/>
      <c r="I160" s="4"/>
      <c r="J160" s="6"/>
      <c r="K160" s="4"/>
      <c r="L160" s="6"/>
      <c r="M160" s="4"/>
      <c r="N160" t="s">
        <v>72</v>
      </c>
    </row>
    <row r="161" spans="1:48" ht="27" customHeight="1" x14ac:dyDescent="0.3">
      <c r="A161" s="3" t="s">
        <v>312</v>
      </c>
      <c r="B161" s="3" t="s">
        <v>51</v>
      </c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Q161" s="1" t="s">
        <v>167</v>
      </c>
    </row>
    <row r="162" spans="1:48" ht="27" customHeight="1" x14ac:dyDescent="0.3">
      <c r="A162" s="3" t="s">
        <v>75</v>
      </c>
      <c r="B162" s="3" t="s">
        <v>76</v>
      </c>
      <c r="C162" s="3" t="s">
        <v>77</v>
      </c>
      <c r="D162" s="4">
        <v>8</v>
      </c>
      <c r="E162" s="6"/>
      <c r="F162" s="6"/>
      <c r="G162" s="6"/>
      <c r="H162" s="6"/>
      <c r="I162" s="6"/>
      <c r="J162" s="6"/>
      <c r="K162" s="6"/>
      <c r="L162" s="6"/>
      <c r="M162" s="3"/>
      <c r="N162" s="1" t="s">
        <v>78</v>
      </c>
      <c r="O162" s="1" t="s">
        <v>51</v>
      </c>
      <c r="P162" s="1" t="s">
        <v>51</v>
      </c>
      <c r="Q162" s="1" t="s">
        <v>167</v>
      </c>
      <c r="R162" s="1" t="s">
        <v>62</v>
      </c>
      <c r="S162" s="1" t="s">
        <v>61</v>
      </c>
      <c r="T162" s="1" t="s">
        <v>62</v>
      </c>
      <c r="AR162" s="1" t="s">
        <v>51</v>
      </c>
      <c r="AS162" s="1" t="s">
        <v>51</v>
      </c>
      <c r="AU162" s="1" t="s">
        <v>168</v>
      </c>
      <c r="AV162">
        <v>29</v>
      </c>
    </row>
    <row r="163" spans="1:48" ht="27" customHeight="1" x14ac:dyDescent="0.3">
      <c r="A163" s="3" t="s">
        <v>80</v>
      </c>
      <c r="B163" s="3" t="s">
        <v>81</v>
      </c>
      <c r="C163" s="3" t="s">
        <v>77</v>
      </c>
      <c r="D163" s="4">
        <v>8</v>
      </c>
      <c r="E163" s="6"/>
      <c r="F163" s="6"/>
      <c r="G163" s="6"/>
      <c r="H163" s="6"/>
      <c r="I163" s="6"/>
      <c r="J163" s="6"/>
      <c r="K163" s="6"/>
      <c r="L163" s="6"/>
      <c r="M163" s="3"/>
      <c r="N163" s="1" t="s">
        <v>82</v>
      </c>
      <c r="O163" s="1" t="s">
        <v>51</v>
      </c>
      <c r="P163" s="1" t="s">
        <v>51</v>
      </c>
      <c r="Q163" s="1" t="s">
        <v>167</v>
      </c>
      <c r="R163" s="1" t="s">
        <v>62</v>
      </c>
      <c r="S163" s="1" t="s">
        <v>61</v>
      </c>
      <c r="T163" s="1" t="s">
        <v>62</v>
      </c>
      <c r="AR163" s="1" t="s">
        <v>51</v>
      </c>
      <c r="AS163" s="1" t="s">
        <v>51</v>
      </c>
      <c r="AU163" s="1" t="s">
        <v>169</v>
      </c>
      <c r="AV163">
        <v>30</v>
      </c>
    </row>
    <row r="164" spans="1:48" ht="27" customHeight="1" x14ac:dyDescent="0.3">
      <c r="A164" s="3"/>
      <c r="B164" s="3"/>
      <c r="C164" s="3"/>
      <c r="D164" s="4"/>
      <c r="E164" s="6"/>
      <c r="F164" s="6"/>
      <c r="G164" s="6"/>
      <c r="H164" s="6"/>
      <c r="I164" s="6"/>
      <c r="J164" s="6"/>
      <c r="K164" s="6"/>
      <c r="L164" s="6"/>
      <c r="M164" s="3"/>
      <c r="N164" s="1" t="s">
        <v>130</v>
      </c>
      <c r="O164" s="1" t="s">
        <v>51</v>
      </c>
      <c r="P164" s="1" t="s">
        <v>51</v>
      </c>
      <c r="Q164" s="1" t="s">
        <v>167</v>
      </c>
      <c r="R164" s="1" t="s">
        <v>61</v>
      </c>
      <c r="S164" s="1" t="s">
        <v>62</v>
      </c>
      <c r="T164" s="1" t="s">
        <v>62</v>
      </c>
      <c r="AR164" s="1" t="s">
        <v>51</v>
      </c>
      <c r="AS164" s="1" t="s">
        <v>51</v>
      </c>
      <c r="AU164" s="1" t="s">
        <v>170</v>
      </c>
      <c r="AV164">
        <v>31</v>
      </c>
    </row>
    <row r="165" spans="1:48" ht="27" customHeight="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 spans="1:48" ht="27" customHeight="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 spans="1:48" ht="27" customHeight="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 spans="1:48" ht="27" customHeight="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 spans="1:48" ht="27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 spans="1:48" ht="27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48" ht="27" customHeight="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 spans="1:48" ht="27" customHeight="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 spans="1:48" ht="27" customHeight="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 spans="1:48" ht="27" customHeigh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48" ht="27" customHeight="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48" ht="27" customHeight="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48" ht="27" customHeight="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48" ht="27" customHeight="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48" ht="27" customHeight="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48" ht="27" customHeight="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48" ht="27" customHeight="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48" ht="27" customHeight="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48" ht="27" customHeight="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48" ht="27" customHeight="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48" ht="27" customHeight="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48" ht="27" customHeight="1" x14ac:dyDescent="0.3">
      <c r="A186" s="3" t="s">
        <v>71</v>
      </c>
      <c r="B186" s="4"/>
      <c r="C186" s="4"/>
      <c r="D186" s="4"/>
      <c r="E186" s="4"/>
      <c r="F186" s="6"/>
      <c r="G186" s="4"/>
      <c r="H186" s="6"/>
      <c r="I186" s="4"/>
      <c r="J186" s="6"/>
      <c r="K186" s="4"/>
      <c r="L186" s="6"/>
      <c r="M186" s="4"/>
      <c r="N186" t="s">
        <v>72</v>
      </c>
    </row>
    <row r="187" spans="1:48" ht="27" customHeight="1" x14ac:dyDescent="0.3">
      <c r="A187" s="3" t="s">
        <v>171</v>
      </c>
      <c r="B187" s="3" t="s">
        <v>51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Q187" s="1" t="s">
        <v>172</v>
      </c>
    </row>
    <row r="188" spans="1:48" ht="27" customHeight="1" x14ac:dyDescent="0.3">
      <c r="A188" s="3" t="s">
        <v>90</v>
      </c>
      <c r="B188" s="3" t="s">
        <v>94</v>
      </c>
      <c r="C188" s="3" t="s">
        <v>77</v>
      </c>
      <c r="D188" s="4">
        <v>7</v>
      </c>
      <c r="E188" s="6"/>
      <c r="F188" s="6"/>
      <c r="G188" s="6"/>
      <c r="H188" s="6"/>
      <c r="I188" s="6"/>
      <c r="J188" s="6"/>
      <c r="K188" s="6"/>
      <c r="L188" s="6"/>
      <c r="M188" s="3"/>
      <c r="N188" s="1" t="s">
        <v>95</v>
      </c>
      <c r="O188" s="1" t="s">
        <v>51</v>
      </c>
      <c r="P188" s="1" t="s">
        <v>51</v>
      </c>
      <c r="Q188" s="1" t="s">
        <v>172</v>
      </c>
      <c r="R188" s="1" t="s">
        <v>62</v>
      </c>
      <c r="S188" s="1" t="s">
        <v>62</v>
      </c>
      <c r="T188" s="1" t="s">
        <v>61</v>
      </c>
      <c r="AR188" s="1" t="s">
        <v>51</v>
      </c>
      <c r="AS188" s="1" t="s">
        <v>51</v>
      </c>
      <c r="AU188" s="1" t="s">
        <v>173</v>
      </c>
      <c r="AV188">
        <v>33</v>
      </c>
    </row>
    <row r="189" spans="1:48" ht="27" customHeight="1" x14ac:dyDescent="0.3">
      <c r="A189" s="3" t="s">
        <v>101</v>
      </c>
      <c r="B189" s="3" t="s">
        <v>102</v>
      </c>
      <c r="C189" s="3" t="s">
        <v>77</v>
      </c>
      <c r="D189" s="4">
        <v>5</v>
      </c>
      <c r="E189" s="6"/>
      <c r="F189" s="6"/>
      <c r="G189" s="6"/>
      <c r="H189" s="6"/>
      <c r="I189" s="6"/>
      <c r="J189" s="6"/>
      <c r="K189" s="6"/>
      <c r="L189" s="6"/>
      <c r="M189" s="3"/>
      <c r="N189" s="1" t="s">
        <v>103</v>
      </c>
      <c r="O189" s="1" t="s">
        <v>51</v>
      </c>
      <c r="P189" s="1" t="s">
        <v>51</v>
      </c>
      <c r="Q189" s="1" t="s">
        <v>172</v>
      </c>
      <c r="R189" s="1" t="s">
        <v>62</v>
      </c>
      <c r="S189" s="1" t="s">
        <v>61</v>
      </c>
      <c r="T189" s="1" t="s">
        <v>62</v>
      </c>
      <c r="AR189" s="1" t="s">
        <v>51</v>
      </c>
      <c r="AS189" s="1" t="s">
        <v>51</v>
      </c>
      <c r="AU189" s="1" t="s">
        <v>174</v>
      </c>
      <c r="AV189">
        <v>83</v>
      </c>
    </row>
    <row r="190" spans="1:48" ht="27" customHeight="1" x14ac:dyDescent="0.3">
      <c r="A190" s="3" t="s">
        <v>175</v>
      </c>
      <c r="B190" s="3" t="s">
        <v>176</v>
      </c>
      <c r="C190" s="3" t="s">
        <v>66</v>
      </c>
      <c r="D190" s="4">
        <v>33</v>
      </c>
      <c r="E190" s="6"/>
      <c r="F190" s="6"/>
      <c r="G190" s="6"/>
      <c r="H190" s="6"/>
      <c r="I190" s="6"/>
      <c r="J190" s="6"/>
      <c r="K190" s="6"/>
      <c r="L190" s="6"/>
      <c r="M190" s="3"/>
      <c r="N190" s="1" t="s">
        <v>177</v>
      </c>
      <c r="O190" s="1" t="s">
        <v>51</v>
      </c>
      <c r="P190" s="1" t="s">
        <v>51</v>
      </c>
      <c r="Q190" s="1" t="s">
        <v>172</v>
      </c>
      <c r="R190" s="1" t="s">
        <v>61</v>
      </c>
      <c r="S190" s="1" t="s">
        <v>62</v>
      </c>
      <c r="T190" s="1" t="s">
        <v>62</v>
      </c>
      <c r="AR190" s="1" t="s">
        <v>51</v>
      </c>
      <c r="AS190" s="1" t="s">
        <v>51</v>
      </c>
      <c r="AU190" s="1" t="s">
        <v>178</v>
      </c>
      <c r="AV190">
        <v>35</v>
      </c>
    </row>
    <row r="191" spans="1:48" ht="27" customHeight="1" x14ac:dyDescent="0.3">
      <c r="A191" s="3" t="s">
        <v>179</v>
      </c>
      <c r="B191" s="3" t="s">
        <v>180</v>
      </c>
      <c r="C191" s="3" t="s">
        <v>66</v>
      </c>
      <c r="D191" s="4">
        <v>33</v>
      </c>
      <c r="E191" s="6"/>
      <c r="F191" s="6"/>
      <c r="G191" s="6"/>
      <c r="H191" s="6"/>
      <c r="I191" s="6"/>
      <c r="J191" s="6"/>
      <c r="K191" s="6"/>
      <c r="L191" s="6"/>
      <c r="M191" s="3"/>
      <c r="N191" s="1" t="s">
        <v>181</v>
      </c>
      <c r="O191" s="1" t="s">
        <v>51</v>
      </c>
      <c r="P191" s="1" t="s">
        <v>51</v>
      </c>
      <c r="Q191" s="1" t="s">
        <v>172</v>
      </c>
      <c r="R191" s="1" t="s">
        <v>61</v>
      </c>
      <c r="S191" s="1" t="s">
        <v>62</v>
      </c>
      <c r="T191" s="1" t="s">
        <v>62</v>
      </c>
      <c r="AR191" s="1" t="s">
        <v>51</v>
      </c>
      <c r="AS191" s="1" t="s">
        <v>51</v>
      </c>
      <c r="AU191" s="1" t="s">
        <v>182</v>
      </c>
      <c r="AV191">
        <v>37</v>
      </c>
    </row>
    <row r="192" spans="1:48" ht="27" customHeight="1" x14ac:dyDescent="0.3">
      <c r="A192" s="3" t="s">
        <v>128</v>
      </c>
      <c r="B192" s="3" t="s">
        <v>129</v>
      </c>
      <c r="C192" s="3" t="s">
        <v>77</v>
      </c>
      <c r="D192" s="16">
        <v>5</v>
      </c>
      <c r="E192" s="17"/>
      <c r="F192" s="17"/>
      <c r="G192" s="17"/>
      <c r="H192" s="17"/>
      <c r="I192" s="17"/>
      <c r="J192" s="17"/>
      <c r="K192" s="17"/>
      <c r="L192" s="17"/>
      <c r="M192" s="3"/>
    </row>
    <row r="193" spans="1:13" ht="27" customHeight="1" x14ac:dyDescent="0.3">
      <c r="A193" s="3" t="s">
        <v>151</v>
      </c>
      <c r="B193" s="3" t="s">
        <v>152</v>
      </c>
      <c r="C193" s="3" t="s">
        <v>77</v>
      </c>
      <c r="D193" s="16">
        <v>1.5</v>
      </c>
      <c r="E193" s="17"/>
      <c r="F193" s="17"/>
      <c r="G193" s="4"/>
      <c r="H193" s="4"/>
      <c r="I193" s="4"/>
      <c r="J193" s="4"/>
      <c r="K193" s="17"/>
      <c r="L193" s="17"/>
      <c r="M193" s="4"/>
    </row>
    <row r="194" spans="1:13" ht="27" customHeight="1" x14ac:dyDescent="0.3">
      <c r="A194" s="3" t="s">
        <v>153</v>
      </c>
      <c r="B194" s="3" t="s">
        <v>152</v>
      </c>
      <c r="C194" s="3" t="s">
        <v>77</v>
      </c>
      <c r="D194" s="16">
        <v>5.5</v>
      </c>
      <c r="E194" s="17"/>
      <c r="F194" s="17"/>
      <c r="G194" s="4"/>
      <c r="H194" s="4"/>
      <c r="I194" s="4"/>
      <c r="J194" s="4"/>
      <c r="K194" s="17"/>
      <c r="L194" s="17"/>
      <c r="M194" s="4"/>
    </row>
    <row r="195" spans="1:13" ht="27" customHeight="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ht="27" customHeight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ht="27" customHeigh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ht="27" customHeight="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ht="27" customHeigh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ht="27" customHeight="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ht="27" customHeight="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ht="27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ht="27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ht="27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ht="27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ht="27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ht="27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ht="27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48" ht="27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48" ht="27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48" ht="27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48" ht="27" customHeight="1" x14ac:dyDescent="0.3">
      <c r="A212" s="3" t="s">
        <v>71</v>
      </c>
      <c r="B212" s="4"/>
      <c r="C212" s="4"/>
      <c r="D212" s="4"/>
      <c r="E212" s="4"/>
      <c r="F212" s="6"/>
      <c r="G212" s="4"/>
      <c r="H212" s="6"/>
      <c r="I212" s="4"/>
      <c r="J212" s="6"/>
      <c r="K212" s="4"/>
      <c r="L212" s="6"/>
      <c r="M212" s="4"/>
      <c r="N212" t="s">
        <v>72</v>
      </c>
    </row>
    <row r="213" spans="1:48" ht="27" customHeight="1" x14ac:dyDescent="0.3">
      <c r="A213" s="3" t="s">
        <v>183</v>
      </c>
      <c r="B213" s="3" t="s">
        <v>51</v>
      </c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Q213" s="1" t="s">
        <v>184</v>
      </c>
    </row>
    <row r="214" spans="1:48" ht="27" customHeight="1" x14ac:dyDescent="0.3">
      <c r="A214" s="3" t="s">
        <v>185</v>
      </c>
      <c r="B214" s="3" t="s">
        <v>186</v>
      </c>
      <c r="C214" s="3" t="s">
        <v>66</v>
      </c>
      <c r="D214" s="4">
        <v>16</v>
      </c>
      <c r="E214" s="6"/>
      <c r="F214" s="6"/>
      <c r="G214" s="6"/>
      <c r="H214" s="6"/>
      <c r="I214" s="6"/>
      <c r="J214" s="6"/>
      <c r="K214" s="6"/>
      <c r="L214" s="6"/>
      <c r="M214" s="3"/>
      <c r="N214" s="1" t="s">
        <v>187</v>
      </c>
      <c r="O214" s="1" t="s">
        <v>51</v>
      </c>
      <c r="P214" s="1" t="s">
        <v>51</v>
      </c>
      <c r="Q214" s="1" t="s">
        <v>184</v>
      </c>
      <c r="R214" s="1" t="s">
        <v>61</v>
      </c>
      <c r="S214" s="1" t="s">
        <v>62</v>
      </c>
      <c r="T214" s="1" t="s">
        <v>62</v>
      </c>
      <c r="AR214" s="1" t="s">
        <v>51</v>
      </c>
      <c r="AS214" s="1" t="s">
        <v>51</v>
      </c>
      <c r="AU214" s="1" t="s">
        <v>188</v>
      </c>
      <c r="AV214">
        <v>42</v>
      </c>
    </row>
    <row r="215" spans="1:48" ht="27" customHeight="1" x14ac:dyDescent="0.3">
      <c r="A215" s="3"/>
      <c r="B215" s="3"/>
      <c r="C215" s="3"/>
      <c r="D215" s="4"/>
      <c r="E215" s="6"/>
      <c r="F215" s="6"/>
      <c r="G215" s="6"/>
      <c r="H215" s="6"/>
      <c r="I215" s="6"/>
      <c r="J215" s="6"/>
      <c r="K215" s="6"/>
      <c r="L215" s="6"/>
      <c r="M215" s="3"/>
      <c r="N215" s="1" t="s">
        <v>189</v>
      </c>
      <c r="O215" s="1" t="s">
        <v>51</v>
      </c>
      <c r="P215" s="1" t="s">
        <v>51</v>
      </c>
      <c r="Q215" s="1" t="s">
        <v>184</v>
      </c>
      <c r="R215" s="1" t="s">
        <v>61</v>
      </c>
      <c r="S215" s="1" t="s">
        <v>62</v>
      </c>
      <c r="T215" s="1" t="s">
        <v>62</v>
      </c>
      <c r="AR215" s="1" t="s">
        <v>51</v>
      </c>
      <c r="AS215" s="1" t="s">
        <v>51</v>
      </c>
      <c r="AU215" s="1" t="s">
        <v>190</v>
      </c>
      <c r="AV215">
        <v>43</v>
      </c>
    </row>
    <row r="216" spans="1:48" ht="27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48" ht="27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48" ht="27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48" ht="27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48" ht="27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48" ht="27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48" ht="27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48" ht="27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48" ht="27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48" ht="27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48" ht="27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48" ht="27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48" ht="27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48" ht="27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48" ht="27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48" ht="27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48" ht="27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48" ht="27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48" ht="27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48" ht="27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48" ht="27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48" ht="27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48" ht="27" customHeight="1" x14ac:dyDescent="0.3">
      <c r="A238" s="3" t="s">
        <v>71</v>
      </c>
      <c r="B238" s="4"/>
      <c r="C238" s="4"/>
      <c r="D238" s="4"/>
      <c r="E238" s="4"/>
      <c r="F238" s="6"/>
      <c r="G238" s="4"/>
      <c r="H238" s="6"/>
      <c r="I238" s="4"/>
      <c r="J238" s="6"/>
      <c r="K238" s="4"/>
      <c r="L238" s="6"/>
      <c r="M238" s="4"/>
      <c r="N238" t="s">
        <v>72</v>
      </c>
    </row>
    <row r="239" spans="1:48" ht="27" customHeight="1" x14ac:dyDescent="0.3">
      <c r="A239" s="3" t="s">
        <v>191</v>
      </c>
      <c r="B239" s="3" t="s">
        <v>51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Q239" s="1" t="s">
        <v>192</v>
      </c>
    </row>
    <row r="240" spans="1:48" ht="27" customHeight="1" x14ac:dyDescent="0.3">
      <c r="A240" s="3" t="s">
        <v>193</v>
      </c>
      <c r="B240" s="3" t="s">
        <v>51</v>
      </c>
      <c r="C240" s="3" t="s">
        <v>66</v>
      </c>
      <c r="D240" s="4">
        <v>29</v>
      </c>
      <c r="E240" s="6"/>
      <c r="F240" s="6"/>
      <c r="G240" s="6"/>
      <c r="H240" s="6"/>
      <c r="I240" s="6"/>
      <c r="J240" s="6"/>
      <c r="K240" s="6"/>
      <c r="L240" s="6"/>
      <c r="M240" s="3"/>
      <c r="N240" s="1" t="s">
        <v>194</v>
      </c>
      <c r="O240" s="1" t="s">
        <v>51</v>
      </c>
      <c r="P240" s="1" t="s">
        <v>51</v>
      </c>
      <c r="Q240" s="1" t="s">
        <v>192</v>
      </c>
      <c r="R240" s="1" t="s">
        <v>61</v>
      </c>
      <c r="S240" s="1" t="s">
        <v>62</v>
      </c>
      <c r="T240" s="1" t="s">
        <v>62</v>
      </c>
      <c r="AR240" s="1" t="s">
        <v>51</v>
      </c>
      <c r="AS240" s="1" t="s">
        <v>51</v>
      </c>
      <c r="AU240" s="1" t="s">
        <v>195</v>
      </c>
      <c r="AV240">
        <v>39</v>
      </c>
    </row>
    <row r="241" spans="1:48" ht="27" customHeight="1" x14ac:dyDescent="0.3">
      <c r="A241" s="3" t="s">
        <v>196</v>
      </c>
      <c r="B241" s="3" t="s">
        <v>197</v>
      </c>
      <c r="C241" s="3" t="s">
        <v>77</v>
      </c>
      <c r="D241" s="4">
        <v>4</v>
      </c>
      <c r="E241" s="6"/>
      <c r="F241" s="6"/>
      <c r="G241" s="6"/>
      <c r="H241" s="6"/>
      <c r="I241" s="6"/>
      <c r="J241" s="6"/>
      <c r="K241" s="6"/>
      <c r="L241" s="6"/>
      <c r="M241" s="3"/>
      <c r="N241" s="1" t="s">
        <v>198</v>
      </c>
      <c r="O241" s="1" t="s">
        <v>51</v>
      </c>
      <c r="P241" s="1" t="s">
        <v>51</v>
      </c>
      <c r="Q241" s="1" t="s">
        <v>192</v>
      </c>
      <c r="R241" s="1" t="s">
        <v>61</v>
      </c>
      <c r="S241" s="1" t="s">
        <v>62</v>
      </c>
      <c r="T241" s="1" t="s">
        <v>62</v>
      </c>
      <c r="AR241" s="1" t="s">
        <v>51</v>
      </c>
      <c r="AS241" s="1" t="s">
        <v>51</v>
      </c>
      <c r="AU241" s="1" t="s">
        <v>199</v>
      </c>
      <c r="AV241">
        <v>40</v>
      </c>
    </row>
    <row r="242" spans="1:48" ht="27" customHeight="1" x14ac:dyDescent="0.3">
      <c r="A242" s="3" t="s">
        <v>200</v>
      </c>
      <c r="B242" s="3" t="s">
        <v>51</v>
      </c>
      <c r="C242" s="3" t="s">
        <v>107</v>
      </c>
      <c r="D242" s="4">
        <v>7.617</v>
      </c>
      <c r="E242" s="6"/>
      <c r="F242" s="6"/>
      <c r="G242" s="6"/>
      <c r="H242" s="6"/>
      <c r="I242" s="6"/>
      <c r="J242" s="6"/>
      <c r="K242" s="6"/>
      <c r="L242" s="6"/>
      <c r="M242" s="3"/>
      <c r="N242" s="1" t="s">
        <v>201</v>
      </c>
      <c r="O242" s="1" t="s">
        <v>51</v>
      </c>
      <c r="P242" s="1" t="s">
        <v>51</v>
      </c>
      <c r="Q242" s="1" t="s">
        <v>192</v>
      </c>
      <c r="R242" s="1" t="s">
        <v>62</v>
      </c>
      <c r="S242" s="1" t="s">
        <v>62</v>
      </c>
      <c r="T242" s="1" t="s">
        <v>61</v>
      </c>
      <c r="AR242" s="1" t="s">
        <v>51</v>
      </c>
      <c r="AS242" s="1" t="s">
        <v>51</v>
      </c>
      <c r="AU242" s="1" t="s">
        <v>202</v>
      </c>
      <c r="AV242">
        <v>84</v>
      </c>
    </row>
    <row r="243" spans="1:48" ht="27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48" ht="27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48" ht="27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48" ht="27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48" ht="27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48" ht="27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48" ht="27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48" ht="27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48" ht="27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48" ht="27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48" ht="27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48" ht="27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48" ht="27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48" ht="27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48" ht="27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48" ht="27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48" ht="27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48" ht="27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48" ht="27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48" ht="27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48" ht="27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48" ht="27" customHeight="1" x14ac:dyDescent="0.3">
      <c r="A264" s="3" t="s">
        <v>71</v>
      </c>
      <c r="B264" s="4"/>
      <c r="C264" s="4"/>
      <c r="D264" s="4"/>
      <c r="E264" s="4"/>
      <c r="F264" s="6"/>
      <c r="G264" s="4"/>
      <c r="H264" s="6"/>
      <c r="I264" s="4"/>
      <c r="J264" s="6"/>
      <c r="K264" s="4"/>
      <c r="L264" s="6"/>
      <c r="M264" s="4"/>
      <c r="N264" t="s">
        <v>72</v>
      </c>
    </row>
    <row r="265" spans="1:48" ht="27" customHeight="1" x14ac:dyDescent="0.3">
      <c r="A265" s="3" t="s">
        <v>203</v>
      </c>
      <c r="B265" s="3" t="s">
        <v>51</v>
      </c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Q265" s="1" t="s">
        <v>204</v>
      </c>
    </row>
    <row r="266" spans="1:48" ht="27" customHeight="1" x14ac:dyDescent="0.3">
      <c r="A266" s="3" t="s">
        <v>206</v>
      </c>
      <c r="B266" s="3" t="s">
        <v>207</v>
      </c>
      <c r="C266" s="3" t="s">
        <v>107</v>
      </c>
      <c r="D266" s="4">
        <v>7.617</v>
      </c>
      <c r="E266" s="6"/>
      <c r="F266" s="6"/>
      <c r="G266" s="6"/>
      <c r="H266" s="6"/>
      <c r="I266" s="6"/>
      <c r="J266" s="6"/>
      <c r="K266" s="6"/>
      <c r="L266" s="6"/>
      <c r="M266" s="3"/>
      <c r="N266" s="1" t="s">
        <v>208</v>
      </c>
      <c r="O266" s="1" t="s">
        <v>51</v>
      </c>
      <c r="P266" s="1" t="s">
        <v>51</v>
      </c>
      <c r="Q266" s="1" t="s">
        <v>204</v>
      </c>
      <c r="R266" s="1" t="s">
        <v>62</v>
      </c>
      <c r="S266" s="1" t="s">
        <v>62</v>
      </c>
      <c r="T266" s="1" t="s">
        <v>61</v>
      </c>
      <c r="AR266" s="1" t="s">
        <v>51</v>
      </c>
      <c r="AS266" s="1" t="s">
        <v>51</v>
      </c>
      <c r="AU266" s="1" t="s">
        <v>209</v>
      </c>
      <c r="AV266">
        <v>45</v>
      </c>
    </row>
    <row r="267" spans="1:48" ht="27" customHeight="1" x14ac:dyDescent="0.3">
      <c r="A267" s="3" t="s">
        <v>210</v>
      </c>
      <c r="B267" s="3" t="s">
        <v>211</v>
      </c>
      <c r="C267" s="3" t="s">
        <v>107</v>
      </c>
      <c r="D267" s="4">
        <v>7.617</v>
      </c>
      <c r="E267" s="6"/>
      <c r="F267" s="6"/>
      <c r="G267" s="6"/>
      <c r="H267" s="6"/>
      <c r="I267" s="6"/>
      <c r="J267" s="6"/>
      <c r="K267" s="6"/>
      <c r="L267" s="6"/>
      <c r="M267" s="3"/>
      <c r="N267" s="1" t="s">
        <v>212</v>
      </c>
      <c r="O267" s="1" t="s">
        <v>51</v>
      </c>
      <c r="P267" s="1" t="s">
        <v>51</v>
      </c>
      <c r="Q267" s="1" t="s">
        <v>204</v>
      </c>
      <c r="R267" s="1" t="s">
        <v>62</v>
      </c>
      <c r="S267" s="1" t="s">
        <v>62</v>
      </c>
      <c r="T267" s="1" t="s">
        <v>61</v>
      </c>
      <c r="AR267" s="1" t="s">
        <v>51</v>
      </c>
      <c r="AS267" s="1" t="s">
        <v>51</v>
      </c>
      <c r="AU267" s="1" t="s">
        <v>213</v>
      </c>
      <c r="AV267">
        <v>46</v>
      </c>
    </row>
    <row r="268" spans="1:48" ht="27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48" ht="27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48" ht="27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48" ht="27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48" ht="27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ht="27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ht="27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ht="27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ht="27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ht="27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ht="27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ht="27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ht="27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ht="27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ht="27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ht="27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ht="27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ht="27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ht="27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ht="27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ht="27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48" ht="27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48" ht="27" customHeight="1" x14ac:dyDescent="0.3">
      <c r="A290" s="3" t="s">
        <v>71</v>
      </c>
      <c r="B290" s="4"/>
      <c r="C290" s="4"/>
      <c r="D290" s="4"/>
      <c r="E290" s="4"/>
      <c r="F290" s="6"/>
      <c r="G290" s="4"/>
      <c r="H290" s="6"/>
      <c r="I290" s="4"/>
      <c r="J290" s="6"/>
      <c r="K290" s="4"/>
      <c r="L290" s="6"/>
      <c r="M290" s="4"/>
      <c r="N290" t="s">
        <v>72</v>
      </c>
    </row>
    <row r="291" spans="1:48" ht="27" customHeight="1" x14ac:dyDescent="0.3">
      <c r="A291" s="3" t="s">
        <v>216</v>
      </c>
      <c r="B291" s="3" t="s">
        <v>51</v>
      </c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Q291" s="1" t="s">
        <v>217</v>
      </c>
    </row>
    <row r="292" spans="1:48" ht="27" customHeight="1" x14ac:dyDescent="0.3">
      <c r="A292" s="3" t="s">
        <v>57</v>
      </c>
      <c r="B292" s="3" t="s">
        <v>58</v>
      </c>
      <c r="C292" s="3" t="s">
        <v>59</v>
      </c>
      <c r="D292" s="4">
        <v>27</v>
      </c>
      <c r="E292" s="6"/>
      <c r="F292" s="6"/>
      <c r="G292" s="6"/>
      <c r="H292" s="6"/>
      <c r="I292" s="6"/>
      <c r="J292" s="6"/>
      <c r="K292" s="6"/>
      <c r="L292" s="6"/>
      <c r="M292" s="3"/>
      <c r="N292" s="1" t="s">
        <v>60</v>
      </c>
      <c r="O292" s="1" t="s">
        <v>51</v>
      </c>
      <c r="P292" s="1" t="s">
        <v>51</v>
      </c>
      <c r="Q292" s="1" t="s">
        <v>217</v>
      </c>
      <c r="R292" s="1" t="s">
        <v>61</v>
      </c>
      <c r="S292" s="1" t="s">
        <v>62</v>
      </c>
      <c r="T292" s="1" t="s">
        <v>62</v>
      </c>
      <c r="AR292" s="1" t="s">
        <v>51</v>
      </c>
      <c r="AS292" s="1" t="s">
        <v>51</v>
      </c>
      <c r="AU292" s="1" t="s">
        <v>218</v>
      </c>
      <c r="AV292">
        <v>85</v>
      </c>
    </row>
    <row r="293" spans="1:48" ht="27" customHeight="1" x14ac:dyDescent="0.3">
      <c r="A293" s="3" t="s">
        <v>64</v>
      </c>
      <c r="B293" s="3" t="s">
        <v>65</v>
      </c>
      <c r="C293" s="3" t="s">
        <v>66</v>
      </c>
      <c r="D293" s="4">
        <v>18</v>
      </c>
      <c r="E293" s="6"/>
      <c r="F293" s="6"/>
      <c r="G293" s="6"/>
      <c r="H293" s="6"/>
      <c r="I293" s="6"/>
      <c r="J293" s="6"/>
      <c r="K293" s="6"/>
      <c r="L293" s="6"/>
      <c r="M293" s="3"/>
      <c r="N293" s="1" t="s">
        <v>67</v>
      </c>
      <c r="O293" s="1" t="s">
        <v>51</v>
      </c>
      <c r="P293" s="1" t="s">
        <v>51</v>
      </c>
      <c r="Q293" s="1" t="s">
        <v>217</v>
      </c>
      <c r="R293" s="1" t="s">
        <v>61</v>
      </c>
      <c r="S293" s="1" t="s">
        <v>62</v>
      </c>
      <c r="T293" s="1" t="s">
        <v>62</v>
      </c>
      <c r="AR293" s="1" t="s">
        <v>51</v>
      </c>
      <c r="AS293" s="1" t="s">
        <v>51</v>
      </c>
      <c r="AU293" s="1" t="s">
        <v>219</v>
      </c>
      <c r="AV293">
        <v>50</v>
      </c>
    </row>
    <row r="294" spans="1:48" ht="27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48" ht="27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48" ht="27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48" ht="27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48" ht="27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48" ht="27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48" ht="27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48" ht="27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48" ht="27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48" ht="27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48" ht="27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48" ht="27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48" ht="27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48" ht="27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48" ht="27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48" ht="27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48" ht="27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48" ht="27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48" ht="27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48" ht="27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48" ht="27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48" ht="27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48" ht="27" customHeight="1" x14ac:dyDescent="0.3">
      <c r="A316" s="3" t="s">
        <v>71</v>
      </c>
      <c r="B316" s="4"/>
      <c r="C316" s="4"/>
      <c r="D316" s="4"/>
      <c r="E316" s="4"/>
      <c r="F316" s="6"/>
      <c r="G316" s="4"/>
      <c r="H316" s="6"/>
      <c r="I316" s="4"/>
      <c r="J316" s="6"/>
      <c r="K316" s="4"/>
      <c r="L316" s="6"/>
      <c r="M316" s="4"/>
      <c r="N316" t="s">
        <v>72</v>
      </c>
    </row>
    <row r="317" spans="1:48" ht="27" customHeight="1" x14ac:dyDescent="0.3">
      <c r="A317" s="3" t="s">
        <v>313</v>
      </c>
      <c r="B317" s="3" t="s">
        <v>51</v>
      </c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Q317" s="1" t="s">
        <v>221</v>
      </c>
    </row>
    <row r="318" spans="1:48" ht="27" customHeight="1" x14ac:dyDescent="0.3">
      <c r="A318" s="3" t="s">
        <v>75</v>
      </c>
      <c r="B318" s="3" t="s">
        <v>76</v>
      </c>
      <c r="C318" s="3" t="s">
        <v>77</v>
      </c>
      <c r="D318" s="4">
        <v>11</v>
      </c>
      <c r="E318" s="6"/>
      <c r="F318" s="6"/>
      <c r="G318" s="6"/>
      <c r="H318" s="6"/>
      <c r="I318" s="6"/>
      <c r="J318" s="6"/>
      <c r="K318" s="6"/>
      <c r="L318" s="6"/>
      <c r="M318" s="3"/>
      <c r="N318" s="1" t="s">
        <v>78</v>
      </c>
      <c r="O318" s="1" t="s">
        <v>51</v>
      </c>
      <c r="P318" s="1" t="s">
        <v>51</v>
      </c>
      <c r="Q318" s="1" t="s">
        <v>221</v>
      </c>
      <c r="R318" s="1" t="s">
        <v>62</v>
      </c>
      <c r="S318" s="1" t="s">
        <v>61</v>
      </c>
      <c r="T318" s="1" t="s">
        <v>62</v>
      </c>
      <c r="AR318" s="1" t="s">
        <v>51</v>
      </c>
      <c r="AS318" s="1" t="s">
        <v>51</v>
      </c>
      <c r="AU318" s="1" t="s">
        <v>222</v>
      </c>
      <c r="AV318">
        <v>52</v>
      </c>
    </row>
    <row r="319" spans="1:48" ht="27" customHeight="1" x14ac:dyDescent="0.3">
      <c r="A319" s="3" t="s">
        <v>80</v>
      </c>
      <c r="B319" s="3" t="s">
        <v>81</v>
      </c>
      <c r="C319" s="3" t="s">
        <v>77</v>
      </c>
      <c r="D319" s="4">
        <v>11</v>
      </c>
      <c r="E319" s="6"/>
      <c r="F319" s="6"/>
      <c r="G319" s="6"/>
      <c r="H319" s="6"/>
      <c r="I319" s="6"/>
      <c r="J319" s="6"/>
      <c r="K319" s="6"/>
      <c r="L319" s="6"/>
      <c r="M319" s="3"/>
      <c r="N319" s="1" t="s">
        <v>82</v>
      </c>
      <c r="O319" s="1" t="s">
        <v>51</v>
      </c>
      <c r="P319" s="1" t="s">
        <v>51</v>
      </c>
      <c r="Q319" s="1" t="s">
        <v>221</v>
      </c>
      <c r="R319" s="1" t="s">
        <v>62</v>
      </c>
      <c r="S319" s="1" t="s">
        <v>61</v>
      </c>
      <c r="T319" s="1" t="s">
        <v>62</v>
      </c>
      <c r="AR319" s="1" t="s">
        <v>51</v>
      </c>
      <c r="AS319" s="1" t="s">
        <v>51</v>
      </c>
      <c r="AU319" s="1" t="s">
        <v>223</v>
      </c>
      <c r="AV319">
        <v>53</v>
      </c>
    </row>
    <row r="320" spans="1:48" ht="27" customHeight="1" x14ac:dyDescent="0.3">
      <c r="A320" s="3"/>
      <c r="B320" s="3"/>
      <c r="C320" s="3"/>
      <c r="D320" s="4"/>
      <c r="E320" s="6"/>
      <c r="F320" s="6"/>
      <c r="G320" s="6"/>
      <c r="H320" s="6"/>
      <c r="I320" s="6"/>
      <c r="J320" s="6"/>
      <c r="K320" s="6"/>
      <c r="L320" s="6"/>
      <c r="M320" s="3"/>
      <c r="N320" s="1" t="s">
        <v>130</v>
      </c>
      <c r="O320" s="1" t="s">
        <v>51</v>
      </c>
      <c r="P320" s="1" t="s">
        <v>51</v>
      </c>
      <c r="Q320" s="1" t="s">
        <v>221</v>
      </c>
      <c r="R320" s="1" t="s">
        <v>61</v>
      </c>
      <c r="S320" s="1" t="s">
        <v>62</v>
      </c>
      <c r="T320" s="1" t="s">
        <v>62</v>
      </c>
      <c r="AR320" s="1" t="s">
        <v>51</v>
      </c>
      <c r="AS320" s="1" t="s">
        <v>51</v>
      </c>
      <c r="AU320" s="1" t="s">
        <v>224</v>
      </c>
      <c r="AV320">
        <v>54</v>
      </c>
    </row>
    <row r="321" spans="1:13" ht="27" customHeight="1" x14ac:dyDescent="0.3">
      <c r="A321" s="4"/>
      <c r="B321" s="4"/>
      <c r="C321" s="4"/>
      <c r="D321" s="4"/>
      <c r="E321" s="13"/>
      <c r="F321" s="6"/>
      <c r="G321" s="13"/>
      <c r="H321" s="6"/>
      <c r="I321" s="13"/>
      <c r="J321" s="13"/>
      <c r="K321" s="6"/>
      <c r="L321" s="6"/>
      <c r="M321" s="4"/>
    </row>
    <row r="322" spans="1:13" ht="27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ht="27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ht="27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ht="27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ht="27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ht="27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ht="27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ht="27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ht="27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ht="27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ht="27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ht="27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ht="27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ht="27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ht="27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48" ht="27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48" ht="27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48" ht="27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48" ht="27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48" ht="27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48" ht="27" customHeight="1" x14ac:dyDescent="0.3">
      <c r="A342" s="3" t="s">
        <v>71</v>
      </c>
      <c r="B342" s="4"/>
      <c r="C342" s="4"/>
      <c r="D342" s="4"/>
      <c r="E342" s="4"/>
      <c r="F342" s="6"/>
      <c r="G342" s="4"/>
      <c r="H342" s="6"/>
      <c r="I342" s="4"/>
      <c r="J342" s="6"/>
      <c r="K342" s="4"/>
      <c r="L342" s="6"/>
      <c r="M342" s="4"/>
      <c r="N342" t="s">
        <v>72</v>
      </c>
    </row>
    <row r="343" spans="1:48" ht="27" customHeight="1" x14ac:dyDescent="0.3">
      <c r="A343" s="3" t="s">
        <v>225</v>
      </c>
      <c r="B343" s="3" t="s">
        <v>51</v>
      </c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Q343" s="1" t="s">
        <v>226</v>
      </c>
    </row>
    <row r="344" spans="1:48" ht="27" customHeight="1" x14ac:dyDescent="0.3">
      <c r="A344" s="3" t="s">
        <v>90</v>
      </c>
      <c r="B344" s="3" t="s">
        <v>94</v>
      </c>
      <c r="C344" s="3" t="s">
        <v>77</v>
      </c>
      <c r="D344" s="4">
        <v>5</v>
      </c>
      <c r="E344" s="6"/>
      <c r="F344" s="6"/>
      <c r="G344" s="6"/>
      <c r="H344" s="6"/>
      <c r="I344" s="6"/>
      <c r="J344" s="6"/>
      <c r="K344" s="6"/>
      <c r="L344" s="6"/>
      <c r="M344" s="3"/>
      <c r="N344" s="1" t="s">
        <v>95</v>
      </c>
      <c r="O344" s="1" t="s">
        <v>51</v>
      </c>
      <c r="P344" s="1" t="s">
        <v>51</v>
      </c>
      <c r="Q344" s="1" t="s">
        <v>226</v>
      </c>
      <c r="R344" s="1" t="s">
        <v>62</v>
      </c>
      <c r="S344" s="1" t="s">
        <v>62</v>
      </c>
      <c r="T344" s="1" t="s">
        <v>61</v>
      </c>
      <c r="AR344" s="1" t="s">
        <v>51</v>
      </c>
      <c r="AS344" s="1" t="s">
        <v>51</v>
      </c>
      <c r="AU344" s="1" t="s">
        <v>227</v>
      </c>
      <c r="AV344">
        <v>56</v>
      </c>
    </row>
    <row r="345" spans="1:48" ht="27" customHeight="1" x14ac:dyDescent="0.3">
      <c r="A345" s="3" t="s">
        <v>101</v>
      </c>
      <c r="B345" s="3" t="s">
        <v>102</v>
      </c>
      <c r="C345" s="3" t="s">
        <v>77</v>
      </c>
      <c r="D345" s="4">
        <v>5</v>
      </c>
      <c r="E345" s="6"/>
      <c r="F345" s="6"/>
      <c r="G345" s="6"/>
      <c r="H345" s="6"/>
      <c r="I345" s="6"/>
      <c r="J345" s="6"/>
      <c r="K345" s="6"/>
      <c r="L345" s="6"/>
      <c r="M345" s="3"/>
      <c r="N345" s="1" t="s">
        <v>103</v>
      </c>
      <c r="O345" s="1" t="s">
        <v>51</v>
      </c>
      <c r="P345" s="1" t="s">
        <v>51</v>
      </c>
      <c r="Q345" s="1" t="s">
        <v>226</v>
      </c>
      <c r="R345" s="1" t="s">
        <v>62</v>
      </c>
      <c r="S345" s="1" t="s">
        <v>61</v>
      </c>
      <c r="T345" s="1" t="s">
        <v>62</v>
      </c>
      <c r="AR345" s="1" t="s">
        <v>51</v>
      </c>
      <c r="AS345" s="1" t="s">
        <v>51</v>
      </c>
      <c r="AU345" s="1" t="s">
        <v>228</v>
      </c>
      <c r="AV345">
        <v>89</v>
      </c>
    </row>
    <row r="346" spans="1:48" ht="27" customHeight="1" x14ac:dyDescent="0.3">
      <c r="A346" s="3" t="s">
        <v>175</v>
      </c>
      <c r="B346" s="3" t="s">
        <v>176</v>
      </c>
      <c r="C346" s="3" t="s">
        <v>66</v>
      </c>
      <c r="D346" s="4">
        <v>21</v>
      </c>
      <c r="E346" s="6"/>
      <c r="F346" s="6"/>
      <c r="G346" s="6"/>
      <c r="H346" s="6"/>
      <c r="I346" s="6"/>
      <c r="J346" s="6"/>
      <c r="K346" s="6"/>
      <c r="L346" s="6"/>
      <c r="M346" s="3"/>
      <c r="N346" s="1" t="s">
        <v>177</v>
      </c>
      <c r="O346" s="1" t="s">
        <v>51</v>
      </c>
      <c r="P346" s="1" t="s">
        <v>51</v>
      </c>
      <c r="Q346" s="1" t="s">
        <v>226</v>
      </c>
      <c r="R346" s="1" t="s">
        <v>61</v>
      </c>
      <c r="S346" s="1" t="s">
        <v>62</v>
      </c>
      <c r="T346" s="1" t="s">
        <v>62</v>
      </c>
      <c r="AR346" s="1" t="s">
        <v>51</v>
      </c>
      <c r="AS346" s="1" t="s">
        <v>51</v>
      </c>
      <c r="AU346" s="1" t="s">
        <v>229</v>
      </c>
      <c r="AV346">
        <v>58</v>
      </c>
    </row>
    <row r="347" spans="1:48" ht="27" customHeight="1" x14ac:dyDescent="0.3">
      <c r="A347" s="3" t="s">
        <v>179</v>
      </c>
      <c r="B347" s="3" t="s">
        <v>180</v>
      </c>
      <c r="C347" s="3" t="s">
        <v>66</v>
      </c>
      <c r="D347" s="4">
        <v>21</v>
      </c>
      <c r="E347" s="6"/>
      <c r="F347" s="6"/>
      <c r="G347" s="6"/>
      <c r="H347" s="6"/>
      <c r="I347" s="6"/>
      <c r="J347" s="6"/>
      <c r="K347" s="6"/>
      <c r="L347" s="6"/>
      <c r="M347" s="3"/>
      <c r="N347" s="1" t="s">
        <v>181</v>
      </c>
      <c r="O347" s="1" t="s">
        <v>51</v>
      </c>
      <c r="P347" s="1" t="s">
        <v>51</v>
      </c>
      <c r="Q347" s="1" t="s">
        <v>226</v>
      </c>
      <c r="R347" s="1" t="s">
        <v>61</v>
      </c>
      <c r="S347" s="1" t="s">
        <v>62</v>
      </c>
      <c r="T347" s="1" t="s">
        <v>62</v>
      </c>
      <c r="AR347" s="1" t="s">
        <v>51</v>
      </c>
      <c r="AS347" s="1" t="s">
        <v>51</v>
      </c>
      <c r="AU347" s="1" t="s">
        <v>230</v>
      </c>
      <c r="AV347">
        <v>60</v>
      </c>
    </row>
    <row r="348" spans="1:48" ht="27" customHeight="1" x14ac:dyDescent="0.3">
      <c r="A348" s="3" t="s">
        <v>231</v>
      </c>
      <c r="B348" s="3" t="s">
        <v>232</v>
      </c>
      <c r="C348" s="3" t="s">
        <v>59</v>
      </c>
      <c r="D348" s="4">
        <v>20</v>
      </c>
      <c r="E348" s="6"/>
      <c r="F348" s="6"/>
      <c r="G348" s="6"/>
      <c r="H348" s="6"/>
      <c r="I348" s="6"/>
      <c r="J348" s="6"/>
      <c r="K348" s="6"/>
      <c r="L348" s="6"/>
      <c r="M348" s="3"/>
      <c r="N348" s="1" t="s">
        <v>233</v>
      </c>
      <c r="O348" s="1" t="s">
        <v>51</v>
      </c>
      <c r="P348" s="1" t="s">
        <v>51</v>
      </c>
      <c r="Q348" s="1" t="s">
        <v>226</v>
      </c>
      <c r="R348" s="1" t="s">
        <v>61</v>
      </c>
      <c r="S348" s="1" t="s">
        <v>62</v>
      </c>
      <c r="T348" s="1" t="s">
        <v>62</v>
      </c>
      <c r="AR348" s="1" t="s">
        <v>51</v>
      </c>
      <c r="AS348" s="1" t="s">
        <v>51</v>
      </c>
      <c r="AU348" s="1" t="s">
        <v>234</v>
      </c>
      <c r="AV348">
        <v>64</v>
      </c>
    </row>
    <row r="349" spans="1:48" ht="27" customHeight="1" x14ac:dyDescent="0.3">
      <c r="A349" s="3" t="s">
        <v>128</v>
      </c>
      <c r="B349" s="3" t="s">
        <v>129</v>
      </c>
      <c r="C349" s="3" t="s">
        <v>77</v>
      </c>
      <c r="D349" s="17">
        <v>4</v>
      </c>
      <c r="E349" s="17"/>
      <c r="F349" s="17"/>
      <c r="G349" s="17"/>
      <c r="H349" s="17"/>
      <c r="I349" s="17"/>
      <c r="J349" s="17"/>
      <c r="K349" s="17"/>
      <c r="L349" s="17"/>
      <c r="M349" s="3"/>
    </row>
    <row r="350" spans="1:48" ht="27" customHeight="1" x14ac:dyDescent="0.3">
      <c r="A350" s="3" t="s">
        <v>151</v>
      </c>
      <c r="B350" s="3" t="s">
        <v>152</v>
      </c>
      <c r="C350" s="3" t="s">
        <v>77</v>
      </c>
      <c r="D350" s="16">
        <v>1.2</v>
      </c>
      <c r="E350" s="16"/>
      <c r="F350" s="17"/>
      <c r="G350" s="4"/>
      <c r="H350" s="4"/>
      <c r="I350" s="4"/>
      <c r="J350" s="4"/>
      <c r="K350" s="17"/>
      <c r="L350" s="17"/>
      <c r="M350" s="4"/>
    </row>
    <row r="351" spans="1:48" ht="27" customHeight="1" x14ac:dyDescent="0.3">
      <c r="A351" s="3" t="s">
        <v>153</v>
      </c>
      <c r="B351" s="3" t="s">
        <v>152</v>
      </c>
      <c r="C351" s="3" t="s">
        <v>77</v>
      </c>
      <c r="D351" s="16">
        <v>4.4000000000000004</v>
      </c>
      <c r="E351" s="16"/>
      <c r="F351" s="17"/>
      <c r="G351" s="4"/>
      <c r="H351" s="4"/>
      <c r="I351" s="4"/>
      <c r="J351" s="4"/>
      <c r="K351" s="17"/>
      <c r="L351" s="17"/>
      <c r="M351" s="4"/>
    </row>
    <row r="352" spans="1:48" ht="27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17"/>
      <c r="M352" s="4"/>
    </row>
    <row r="353" spans="1:14" ht="27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4" ht="27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4" ht="27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4" ht="27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4" ht="27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4" ht="27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4" ht="27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4" ht="27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4" ht="27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4" ht="27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4" ht="27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4" ht="27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4" ht="27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4" ht="27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4" ht="27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4" ht="27" customHeight="1" x14ac:dyDescent="0.3">
      <c r="A368" s="3" t="s">
        <v>71</v>
      </c>
      <c r="B368" s="4"/>
      <c r="C368" s="4"/>
      <c r="D368" s="4"/>
      <c r="E368" s="4"/>
      <c r="F368" s="6"/>
      <c r="G368" s="4"/>
      <c r="H368" s="6"/>
      <c r="I368" s="4"/>
      <c r="J368" s="6"/>
      <c r="K368" s="4"/>
      <c r="L368" s="6"/>
      <c r="M368" s="4"/>
      <c r="N368" t="s">
        <v>72</v>
      </c>
    </row>
    <row r="369" spans="1:48" ht="27" customHeight="1" x14ac:dyDescent="0.3">
      <c r="A369" s="3" t="s">
        <v>235</v>
      </c>
      <c r="B369" s="3" t="s">
        <v>51</v>
      </c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Q369" s="1" t="s">
        <v>236</v>
      </c>
    </row>
    <row r="370" spans="1:48" ht="27" customHeight="1" x14ac:dyDescent="0.3">
      <c r="A370" s="3" t="s">
        <v>196</v>
      </c>
      <c r="B370" s="3" t="s">
        <v>197</v>
      </c>
      <c r="C370" s="3" t="s">
        <v>77</v>
      </c>
      <c r="D370" s="4">
        <v>5</v>
      </c>
      <c r="E370" s="6"/>
      <c r="F370" s="6"/>
      <c r="G370" s="6"/>
      <c r="H370" s="6"/>
      <c r="I370" s="6"/>
      <c r="J370" s="6"/>
      <c r="K370" s="6"/>
      <c r="L370" s="6"/>
      <c r="M370" s="3"/>
      <c r="N370" s="1" t="s">
        <v>198</v>
      </c>
      <c r="O370" s="1" t="s">
        <v>51</v>
      </c>
      <c r="P370" s="1" t="s">
        <v>51</v>
      </c>
      <c r="Q370" s="1" t="s">
        <v>236</v>
      </c>
      <c r="R370" s="1" t="s">
        <v>61</v>
      </c>
      <c r="S370" s="1" t="s">
        <v>62</v>
      </c>
      <c r="T370" s="1" t="s">
        <v>62</v>
      </c>
      <c r="AR370" s="1" t="s">
        <v>51</v>
      </c>
      <c r="AS370" s="1" t="s">
        <v>51</v>
      </c>
      <c r="AU370" s="1" t="s">
        <v>237</v>
      </c>
      <c r="AV370">
        <v>62</v>
      </c>
    </row>
    <row r="371" spans="1:48" ht="27" customHeight="1" x14ac:dyDescent="0.3">
      <c r="A371" s="3" t="s">
        <v>200</v>
      </c>
      <c r="B371" s="3" t="s">
        <v>51</v>
      </c>
      <c r="C371" s="3" t="s">
        <v>107</v>
      </c>
      <c r="D371" s="4">
        <v>10.157</v>
      </c>
      <c r="E371" s="6"/>
      <c r="F371" s="6"/>
      <c r="G371" s="6"/>
      <c r="H371" s="6"/>
      <c r="I371" s="6"/>
      <c r="J371" s="6"/>
      <c r="K371" s="6"/>
      <c r="L371" s="6"/>
      <c r="M371" s="3"/>
      <c r="N371" s="1" t="s">
        <v>201</v>
      </c>
      <c r="O371" s="1" t="s">
        <v>51</v>
      </c>
      <c r="P371" s="1" t="s">
        <v>51</v>
      </c>
      <c r="Q371" s="1" t="s">
        <v>236</v>
      </c>
      <c r="R371" s="1" t="s">
        <v>62</v>
      </c>
      <c r="S371" s="1" t="s">
        <v>62</v>
      </c>
      <c r="T371" s="1" t="s">
        <v>61</v>
      </c>
      <c r="AR371" s="1" t="s">
        <v>51</v>
      </c>
      <c r="AS371" s="1" t="s">
        <v>51</v>
      </c>
      <c r="AU371" s="1" t="s">
        <v>238</v>
      </c>
      <c r="AV371">
        <v>91</v>
      </c>
    </row>
    <row r="372" spans="1:48" ht="27" customHeight="1" x14ac:dyDescent="0.3">
      <c r="A372" s="3"/>
      <c r="B372" s="3"/>
      <c r="C372" s="3"/>
      <c r="D372" s="4"/>
      <c r="E372" s="6"/>
      <c r="F372" s="6"/>
      <c r="G372" s="6"/>
      <c r="H372" s="6"/>
      <c r="I372" s="6"/>
      <c r="J372" s="6"/>
      <c r="K372" s="6"/>
      <c r="L372" s="6"/>
      <c r="M372" s="3"/>
    </row>
    <row r="373" spans="1:48" ht="27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48" ht="27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48" ht="27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48" ht="27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48" ht="27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48" ht="27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48" ht="27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48" ht="27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48" ht="27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48" ht="27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48" ht="27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48" ht="27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48" ht="27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48" ht="27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48" ht="27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48" ht="27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48" ht="27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48" ht="27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48" ht="27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48" ht="27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48" ht="27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48" ht="27" customHeight="1" x14ac:dyDescent="0.3">
      <c r="A394" s="3" t="s">
        <v>71</v>
      </c>
      <c r="B394" s="4"/>
      <c r="C394" s="4"/>
      <c r="D394" s="4"/>
      <c r="E394" s="4"/>
      <c r="F394" s="6"/>
      <c r="G394" s="4"/>
      <c r="H394" s="6"/>
      <c r="I394" s="4"/>
      <c r="J394" s="6"/>
      <c r="K394" s="4"/>
      <c r="L394" s="6"/>
      <c r="M394" s="4"/>
      <c r="N394" t="s">
        <v>72</v>
      </c>
    </row>
    <row r="395" spans="1:48" ht="27" customHeight="1" x14ac:dyDescent="0.3">
      <c r="A395" s="3" t="s">
        <v>239</v>
      </c>
      <c r="B395" s="3" t="s">
        <v>51</v>
      </c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Q395" s="1" t="s">
        <v>240</v>
      </c>
    </row>
    <row r="396" spans="1:48" ht="27" customHeight="1" x14ac:dyDescent="0.3">
      <c r="A396" s="3" t="s">
        <v>206</v>
      </c>
      <c r="B396" s="3" t="s">
        <v>207</v>
      </c>
      <c r="C396" s="3" t="s">
        <v>107</v>
      </c>
      <c r="D396" s="4">
        <v>10.157</v>
      </c>
      <c r="E396" s="6"/>
      <c r="F396" s="6"/>
      <c r="G396" s="6"/>
      <c r="H396" s="6"/>
      <c r="I396" s="6"/>
      <c r="J396" s="6"/>
      <c r="K396" s="6"/>
      <c r="L396" s="6"/>
      <c r="M396" s="3"/>
      <c r="N396" s="1" t="s">
        <v>208</v>
      </c>
      <c r="O396" s="1" t="s">
        <v>51</v>
      </c>
      <c r="P396" s="1" t="s">
        <v>51</v>
      </c>
      <c r="Q396" s="1" t="s">
        <v>240</v>
      </c>
      <c r="R396" s="1" t="s">
        <v>62</v>
      </c>
      <c r="S396" s="1" t="s">
        <v>62</v>
      </c>
      <c r="T396" s="1" t="s">
        <v>61</v>
      </c>
      <c r="AR396" s="1" t="s">
        <v>51</v>
      </c>
      <c r="AS396" s="1" t="s">
        <v>51</v>
      </c>
      <c r="AU396" s="1" t="s">
        <v>241</v>
      </c>
      <c r="AV396">
        <v>66</v>
      </c>
    </row>
    <row r="397" spans="1:48" ht="27" customHeight="1" x14ac:dyDescent="0.3">
      <c r="A397" s="3" t="s">
        <v>210</v>
      </c>
      <c r="B397" s="3" t="s">
        <v>211</v>
      </c>
      <c r="C397" s="3" t="s">
        <v>107</v>
      </c>
      <c r="D397" s="4">
        <v>10.157</v>
      </c>
      <c r="E397" s="6"/>
      <c r="F397" s="6"/>
      <c r="G397" s="6"/>
      <c r="H397" s="6"/>
      <c r="I397" s="6"/>
      <c r="J397" s="6"/>
      <c r="K397" s="6"/>
      <c r="L397" s="6"/>
      <c r="M397" s="3"/>
      <c r="N397" s="1" t="s">
        <v>212</v>
      </c>
      <c r="O397" s="1" t="s">
        <v>51</v>
      </c>
      <c r="P397" s="1" t="s">
        <v>51</v>
      </c>
      <c r="Q397" s="1" t="s">
        <v>240</v>
      </c>
      <c r="R397" s="1" t="s">
        <v>62</v>
      </c>
      <c r="S397" s="1" t="s">
        <v>62</v>
      </c>
      <c r="T397" s="1" t="s">
        <v>61</v>
      </c>
      <c r="AR397" s="1" t="s">
        <v>51</v>
      </c>
      <c r="AS397" s="1" t="s">
        <v>51</v>
      </c>
      <c r="AU397" s="1" t="s">
        <v>242</v>
      </c>
      <c r="AV397">
        <v>67</v>
      </c>
    </row>
    <row r="398" spans="1:48" ht="27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48" ht="27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48" ht="27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ht="27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ht="27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ht="27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ht="27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ht="27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ht="27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ht="27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ht="27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ht="27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ht="27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ht="27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ht="27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ht="27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ht="27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ht="27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ht="27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4" ht="27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4" ht="27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4" ht="27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4" ht="27" customHeight="1" x14ac:dyDescent="0.3">
      <c r="A420" s="3" t="s">
        <v>71</v>
      </c>
      <c r="B420" s="4"/>
      <c r="C420" s="4"/>
      <c r="D420" s="4"/>
      <c r="E420" s="4"/>
      <c r="F420" s="6"/>
      <c r="G420" s="4"/>
      <c r="H420" s="6"/>
      <c r="I420" s="4"/>
      <c r="J420" s="6"/>
      <c r="K420" s="4"/>
      <c r="L420" s="6"/>
      <c r="M420" s="4"/>
      <c r="N420" t="s">
        <v>72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rintOptions horizontalCentered="1"/>
  <pageMargins left="0.78740157480314998" right="0.196850393700787" top="0.39370078740157499" bottom="0.39370078740157499" header="0.196850393700787" footer="0"/>
  <pageSetup paperSize="9" scale="64" fitToHeight="0" orientation="landscape" cellComments="atEnd" r:id="rId1"/>
  <headerFooter>
    <oddHeader>&amp;C&amp;"-,굵게"&amp;18공사비내역서</oddHeader>
  </headerFooter>
  <rowBreaks count="16" manualBreakCount="16">
    <brk id="29" max="16383" man="1"/>
    <brk id="55" max="16383" man="1"/>
    <brk id="82" max="16383" man="1"/>
    <brk id="108" max="16383" man="1"/>
    <brk id="134" max="16383" man="1"/>
    <brk id="160" max="16383" man="1"/>
    <brk id="186" max="16383" man="1"/>
    <brk id="212" max="16383" man="1"/>
    <brk id="238" max="16383" man="1"/>
    <brk id="264" max="16383" man="1"/>
    <brk id="290" max="16383" man="1"/>
    <brk id="316" max="16383" man="1"/>
    <brk id="342" max="16383" man="1"/>
    <brk id="368" max="16383" man="1"/>
    <brk id="394" max="16383" man="1"/>
    <brk id="4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원가계산서</vt:lpstr>
      <vt:lpstr>공종별집계표</vt:lpstr>
      <vt:lpstr>공종별내역서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경영정보팀</cp:lastModifiedBy>
  <cp:lastPrinted>2023-05-15T00:52:57Z</cp:lastPrinted>
  <dcterms:created xsi:type="dcterms:W3CDTF">2023-04-27T03:59:53Z</dcterms:created>
  <dcterms:modified xsi:type="dcterms:W3CDTF">2023-05-15T01:10:56Z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yIsImxvZ1RpbWUiOiIyMDIzLTA1LTEyVDA4OjU1OjEwWiIsInBJRCI6IjIiLCJ0cmFjZUlkIjoiMERBNjZDMDMwNkRFMDI5Q0IxMDdFNjUxMkM4QzVBMDEiLCJ1c2VyQ29kZSI6IjIwMjAwMDI1In0sIm5vZGUyIiA6IHsiZHNkIjoiMDEwMDAwMDAwMDAwMzAyMyIsImxvZ1RpbWUiOiIyMDIzLTA1LTEyVDA4OjU1OjEwWiIsInBJRCI6IjIiLCJ0cmFjZUlkIjoiMERBNjZDMDMwNkRFMDI5Q0IxMDdFNjUxMkM4QzVBMDEiLCJ1c2VyQ29kZSI6IjIwMjAwMDI1In0sIm5vZGUzIiA6IHsiZHNkIjoiMDEwMDAwMDAwMDAwMzAyMyIsImxvZ1RpbWUiOiIyMDIzLTA1LTEyVDA5OjA0OjEzWiIsInBJRCI6MiwidHJhY2VJZCI6IjIxQUVFQ0U5NkZEQjQzMTVCRTY1QjYzMTVEM0IyOTZBIiwidXNlckNvZGUiOiIyMDIwMDAyNSJ9LCJub2RlNCIgOiB7ImRzZCI6IjAxMDAwMDAwMDAwMDMwMjMiLCJsb2dUaW1lIjoiMjAyMy0wNS0xNVQwMDo0MzowMloiLCJwSUQiOjIsInRyYWNlSWQiOiJDRDY5OTJGQzg5OTU0OTE4ODkwMzBERjMxMTEyMkJFMiIsInVzZXJDb2RlIjoiMjAyMDAwMjUifSwibm9kZTUiIDogeyAidXNlckNvZGUiIDogIjIwMDYwMDE2IiwgInRyYWNlSWQiIDogIkZBMUZENjI0MzZBMzU3MThERUQ0RUU5RDRDQTNBQ0NDIiwgImRzZCIgOiAiMDAwMDAwMDAwMDAwMDAwMCIsICJwSUQiIDogIjIwNDgiLCAibG9nVGltZSIgOiAiMjAyMy0wNS0xNlQwNDozMjoyNFoiIH19</vt:lpwstr>
  </property>
</Properties>
</file>