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형준\2024\2. 공사\24년 연간단가\7. 시행문\"/>
    </mc:Choice>
  </mc:AlternateContent>
  <bookViews>
    <workbookView xWindow="0" yWindow="0" windowWidth="20865" windowHeight="4860" tabRatio="886"/>
  </bookViews>
  <sheets>
    <sheet name="갑지.표지" sheetId="17" r:id="rId1"/>
    <sheet name="공사원가계산서" sheetId="63" r:id="rId2"/>
  </sheets>
  <externalReferences>
    <externalReference r:id="rId3"/>
    <externalReference r:id="rId4"/>
    <externalReference r:id="rId5"/>
    <externalReference r:id="rId6"/>
  </externalReferences>
  <definedNames>
    <definedName name="__123Graph_B" localSheetId="1" hidden="1">[1]집계표!#REF!</definedName>
    <definedName name="__123Graph_B" hidden="1">[1]집계표!#REF!</definedName>
    <definedName name="__123Graph_D" localSheetId="1" hidden="1">[1]집계표!#REF!</definedName>
    <definedName name="__123Graph_D" hidden="1">[1]집계표!#REF!</definedName>
    <definedName name="__123Graph_F" localSheetId="1" hidden="1">[1]집계표!#REF!</definedName>
    <definedName name="__123Graph_F" hidden="1">[1]집계표!#REF!</definedName>
    <definedName name="__123Graph_X" localSheetId="1" hidden="1">[1]집계표!#REF!</definedName>
    <definedName name="__123Graph_X" hidden="1">[1]집계표!#REF!</definedName>
    <definedName name="_11G_0Extr" localSheetId="1">#REF!</definedName>
    <definedName name="_11G_0Extr">#REF!</definedName>
    <definedName name="_12G_0Extr" localSheetId="1">#REF!</definedName>
    <definedName name="_12G_0Extr">#REF!</definedName>
    <definedName name="_15G_0Extract" localSheetId="1">#REF!</definedName>
    <definedName name="_15G_0Extract">#REF!</definedName>
    <definedName name="_16G_0Extract" localSheetId="1">#REF!</definedName>
    <definedName name="_16G_0Extract">#REF!</definedName>
    <definedName name="_3_3_0Crite" localSheetId="1">#REF!</definedName>
    <definedName name="_3_3_0Crite">#REF!</definedName>
    <definedName name="_4_3_0Crite" localSheetId="1">#REF!</definedName>
    <definedName name="_4_3_0Crite">#REF!</definedName>
    <definedName name="_7_3_0Criteria" localSheetId="1">#REF!</definedName>
    <definedName name="_7_3_0Criteria">#REF!</definedName>
    <definedName name="_8_3_0Criteria" localSheetId="1">#REF!</definedName>
    <definedName name="_8_3_0Criteria">#REF!</definedName>
    <definedName name="_Fill" localSheetId="1" hidden="1">#REF!</definedName>
    <definedName name="_Fill" hidden="1">#REF!</definedName>
    <definedName name="_xlnm._FilterDatabase" localSheetId="1" hidden="1">공사원가계산서!$A:$A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CODE" localSheetId="1">#REF!</definedName>
    <definedName name="CODE">#REF!</definedName>
    <definedName name="DANGA" localSheetId="1">#REF!,#REF!</definedName>
    <definedName name="DANGA">#REF!,#REF!</definedName>
    <definedName name="_xlnm.Database" localSheetId="1">#REF!</definedName>
    <definedName name="_xlnm.Database">#REF!</definedName>
    <definedName name="ID" localSheetId="1">#REF!,#REF!</definedName>
    <definedName name="ID">#REF!,#REF!</definedName>
    <definedName name="KA">[2]MOTOR!$B$61:$E$68</definedName>
    <definedName name="Macro10" localSheetId="1">[3]!Macro10</definedName>
    <definedName name="Macro10">[3]!Macro10</definedName>
    <definedName name="Macro12" localSheetId="1">[3]!Macro12</definedName>
    <definedName name="Macro12">[3]!Macro12</definedName>
    <definedName name="Macro13" localSheetId="1">[3]!Macro13</definedName>
    <definedName name="Macro13">[3]!Macro13</definedName>
    <definedName name="Macro14" localSheetId="1">[3]!Macro14</definedName>
    <definedName name="Macro14">[3]!Macro14</definedName>
    <definedName name="Macro2" localSheetId="1">[3]!Macro2</definedName>
    <definedName name="Macro2">[3]!Macro2</definedName>
    <definedName name="Macro5" localSheetId="1">[3]!Macro5</definedName>
    <definedName name="Macro5">[3]!Macro5</definedName>
    <definedName name="Macro6" localSheetId="1">[3]!Macro6</definedName>
    <definedName name="Macro6">[3]!Macro6</definedName>
    <definedName name="Macro7" localSheetId="1">[3]!Macro7</definedName>
    <definedName name="Macro7">[3]!Macro7</definedName>
    <definedName name="Macro8" localSheetId="1">[3]!Macro8</definedName>
    <definedName name="Macro8">[3]!Macro8</definedName>
    <definedName name="Macro9" localSheetId="1">[3]!Macro9</definedName>
    <definedName name="Macro9">[3]!Macro9</definedName>
    <definedName name="MONEY" localSheetId="1">#REF!,#REF!</definedName>
    <definedName name="MONEY">#REF!,#REF!</definedName>
    <definedName name="_xlnm.Print_Area" localSheetId="1">공사원가계산서!$B$1:$T$141</definedName>
    <definedName name="_xlnm.Print_Titles" localSheetId="1">공사원가계산서!$1:$5</definedName>
    <definedName name="_xlnm.Print_Titles">#REF!</definedName>
    <definedName name="공사명" localSheetId="1">#REF!</definedName>
    <definedName name="공사명">#REF!</definedName>
    <definedName name="공통복사" localSheetId="1">[3]!Macro13</definedName>
    <definedName name="공통복사">[3]!Macro13</definedName>
    <definedName name="관급" localSheetId="1">#REF!,#REF!,#REF!</definedName>
    <definedName name="관급">#REF!,#REF!,#REF!</definedName>
    <definedName name="내역서" localSheetId="1">#REF!</definedName>
    <definedName name="내역서">#REF!</definedName>
    <definedName name="니여" localSheetId="1">#REF!,#REF!</definedName>
    <definedName name="니여">#REF!,#REF!</definedName>
    <definedName name="단가비교표" localSheetId="1">#REF!,#REF!</definedName>
    <definedName name="단가비교표">#REF!,#REF!</definedName>
    <definedName name="비목1" localSheetId="1">#REF!</definedName>
    <definedName name="비목1">#REF!</definedName>
    <definedName name="비목2" localSheetId="1">#REF!</definedName>
    <definedName name="비목2">#REF!</definedName>
    <definedName name="비목3" localSheetId="1">#REF!</definedName>
    <definedName name="비목3">#REF!</definedName>
    <definedName name="비목4" localSheetId="1">#REF!</definedName>
    <definedName name="비목4">#REF!</definedName>
    <definedName name="샘플">[4]내역서!$A$1:$IV$4</definedName>
    <definedName name="위치도" localSheetId="1">#REF!</definedName>
    <definedName name="위치도">#REF!</definedName>
    <definedName name="일위" localSheetId="1">#REF!,#REF!</definedName>
    <definedName name="일위">#REF!,#REF!</definedName>
    <definedName name="ㅈㅈㅈ" localSheetId="1">[3]!Macro12</definedName>
    <definedName name="ㅈㅈㅈ">[3]!Macro12</definedName>
    <definedName name="장성" localSheetId="1">#REF!,#REF!</definedName>
    <definedName name="장성">#REF!,#REF!</definedName>
  </definedNames>
  <calcPr calcId="152511"/>
</workbook>
</file>

<file path=xl/calcChain.xml><?xml version="1.0" encoding="utf-8"?>
<calcChain xmlns="http://schemas.openxmlformats.org/spreadsheetml/2006/main">
  <c r="V8" i="63" l="1"/>
  <c r="B106" i="63" l="1"/>
  <c r="B107" i="63" s="1"/>
  <c r="B98" i="63"/>
  <c r="B99" i="63"/>
  <c r="B100" i="63"/>
  <c r="B101" i="63"/>
  <c r="B102" i="63" s="1"/>
  <c r="B103" i="63" s="1"/>
  <c r="B104" i="63" s="1"/>
  <c r="B105" i="63" s="1"/>
  <c r="B54" i="63"/>
  <c r="B55" i="63" s="1"/>
  <c r="B56" i="63" s="1"/>
  <c r="B57" i="63" s="1"/>
  <c r="B58" i="63" s="1"/>
  <c r="B59" i="63" s="1"/>
  <c r="B60" i="63" s="1"/>
  <c r="B61" i="63" s="1"/>
  <c r="B62" i="63" s="1"/>
  <c r="B63" i="63" s="1"/>
  <c r="B64" i="63" s="1"/>
  <c r="B65" i="63" s="1"/>
  <c r="B66" i="63" s="1"/>
  <c r="B67" i="63" s="1"/>
  <c r="B68" i="63" s="1"/>
  <c r="B69" i="63" s="1"/>
  <c r="B70" i="63" s="1"/>
  <c r="B71" i="63" s="1"/>
  <c r="B72" i="63" s="1"/>
  <c r="B73" i="63" s="1"/>
  <c r="B74" i="63" s="1"/>
  <c r="B75" i="63" s="1"/>
  <c r="B76" i="63" s="1"/>
  <c r="B77" i="63" s="1"/>
  <c r="B78" i="63" s="1"/>
  <c r="B79" i="63" s="1"/>
  <c r="B80" i="63" s="1"/>
  <c r="B81" i="63" s="1"/>
  <c r="B82" i="63" s="1"/>
  <c r="B83" i="63" s="1"/>
  <c r="B84" i="63" s="1"/>
  <c r="B85" i="63" s="1"/>
  <c r="B86" i="63" s="1"/>
  <c r="B87" i="63" s="1"/>
  <c r="B88" i="63" s="1"/>
  <c r="B89" i="63" s="1"/>
  <c r="B90" i="63" s="1"/>
  <c r="B91" i="63" s="1"/>
  <c r="B92" i="63" s="1"/>
  <c r="B93" i="63" s="1"/>
  <c r="B94" i="63" s="1"/>
  <c r="B95" i="63" s="1"/>
  <c r="B96" i="63" s="1"/>
  <c r="B97" i="63" s="1"/>
  <c r="B36" i="63"/>
  <c r="B37" i="63" s="1"/>
  <c r="B38" i="63" s="1"/>
  <c r="B39" i="63" s="1"/>
  <c r="B40" i="63" s="1"/>
  <c r="B41" i="63" s="1"/>
  <c r="B42" i="63" s="1"/>
  <c r="B43" i="63" s="1"/>
  <c r="B44" i="63" s="1"/>
  <c r="B45" i="63" s="1"/>
  <c r="B46" i="63" s="1"/>
  <c r="B47" i="63" s="1"/>
  <c r="B48" i="63" s="1"/>
  <c r="B49" i="63" s="1"/>
  <c r="B50" i="63" s="1"/>
  <c r="B51" i="63" s="1"/>
  <c r="B52" i="63" s="1"/>
  <c r="B53" i="63" s="1"/>
  <c r="B25" i="63"/>
  <c r="B26" i="63"/>
  <c r="B27" i="63"/>
  <c r="B28" i="63"/>
  <c r="B29" i="63" s="1"/>
  <c r="B30" i="63" s="1"/>
  <c r="B31" i="63" s="1"/>
  <c r="B32" i="63" s="1"/>
  <c r="B33" i="63" s="1"/>
  <c r="B34" i="63" s="1"/>
  <c r="B35" i="63" s="1"/>
  <c r="B18" i="63"/>
  <c r="B19" i="63"/>
  <c r="B20" i="63"/>
  <c r="B21" i="63"/>
  <c r="B22" i="63" s="1"/>
  <c r="B23" i="63" s="1"/>
  <c r="B24" i="63" s="1"/>
  <c r="B11" i="63"/>
  <c r="B12" i="63" s="1"/>
  <c r="B13" i="63" s="1"/>
  <c r="B14" i="63" s="1"/>
  <c r="B15" i="63" s="1"/>
  <c r="B16" i="63" s="1"/>
  <c r="B17" i="63" s="1"/>
  <c r="K122" i="63" l="1"/>
  <c r="K134" i="63" l="1"/>
  <c r="K124" i="63" l="1"/>
  <c r="K126" i="63" l="1"/>
  <c r="K118" i="63" l="1"/>
  <c r="B7" i="63" l="1"/>
  <c r="B8" i="63" s="1"/>
  <c r="B9" i="63" s="1"/>
  <c r="B10" i="63" s="1"/>
  <c r="K137" i="63" l="1"/>
  <c r="K132" i="63"/>
  <c r="K130" i="63"/>
  <c r="K128" i="63"/>
  <c r="K120" i="63"/>
  <c r="K116" i="63"/>
  <c r="K114" i="63"/>
  <c r="K112" i="63"/>
  <c r="K109" i="63"/>
  <c r="C10" i="17" l="1"/>
  <c r="B2" i="63" s="1"/>
  <c r="C8" i="17" l="1"/>
  <c r="S84" i="63" l="1"/>
  <c r="S41" i="63"/>
  <c r="S44" i="63"/>
  <c r="S83" i="63"/>
  <c r="S40" i="63"/>
  <c r="S82" i="63"/>
  <c r="S39" i="63"/>
  <c r="S81" i="63"/>
  <c r="S38" i="63"/>
  <c r="S80" i="63"/>
  <c r="S37" i="63"/>
  <c r="S79" i="63"/>
  <c r="S36" i="63"/>
  <c r="S78" i="63"/>
  <c r="S47" i="63"/>
  <c r="S89" i="63"/>
  <c r="S46" i="63"/>
  <c r="S88" i="63"/>
  <c r="S45" i="63"/>
  <c r="S87" i="63"/>
  <c r="S86" i="63"/>
  <c r="S43" i="63"/>
  <c r="S85" i="63"/>
  <c r="P85" i="63"/>
  <c r="P42" i="63"/>
  <c r="P41" i="63"/>
  <c r="P89" i="63"/>
  <c r="P86" i="63"/>
  <c r="P83" i="63"/>
  <c r="P80" i="63"/>
  <c r="P46" i="63"/>
  <c r="P43" i="63"/>
  <c r="P40" i="63"/>
  <c r="P37" i="63"/>
  <c r="P82" i="63"/>
  <c r="P39" i="63"/>
  <c r="P38" i="63"/>
  <c r="P88" i="63"/>
  <c r="P79" i="63"/>
  <c r="P45" i="63"/>
  <c r="P36" i="63"/>
  <c r="P44" i="63"/>
  <c r="P87" i="63"/>
  <c r="P84" i="63"/>
  <c r="P81" i="63"/>
  <c r="P78" i="63"/>
  <c r="P47" i="63"/>
  <c r="S42" i="63"/>
  <c r="P71" i="63"/>
  <c r="P69" i="63"/>
  <c r="P22" i="63"/>
  <c r="P66" i="63"/>
  <c r="P28" i="63"/>
  <c r="P27" i="63"/>
  <c r="P25" i="63"/>
  <c r="P70" i="63"/>
  <c r="P67" i="63"/>
  <c r="P64" i="63"/>
  <c r="P23" i="63"/>
  <c r="P68" i="63"/>
  <c r="P65" i="63"/>
  <c r="P29" i="63"/>
  <c r="P26" i="63"/>
  <c r="P24" i="63"/>
  <c r="P75" i="63" l="1"/>
  <c r="P76" i="63"/>
  <c r="P35" i="63"/>
  <c r="P73" i="63"/>
  <c r="P34" i="63"/>
  <c r="P33" i="63"/>
  <c r="P32" i="63"/>
  <c r="P31" i="63"/>
  <c r="P30" i="63"/>
  <c r="S74" i="63"/>
  <c r="S76" i="63"/>
  <c r="S77" i="63"/>
  <c r="S73" i="63"/>
  <c r="S35" i="63"/>
  <c r="S34" i="63"/>
  <c r="S33" i="63"/>
  <c r="S72" i="63"/>
  <c r="S32" i="63"/>
  <c r="S31" i="63"/>
  <c r="S30" i="63"/>
  <c r="P107" i="63" l="1"/>
  <c r="P72" i="63"/>
  <c r="P77" i="63"/>
  <c r="S75" i="63"/>
  <c r="P102" i="63" l="1"/>
  <c r="P52" i="63"/>
  <c r="P100" i="63"/>
  <c r="P92" i="63"/>
  <c r="P90" i="63"/>
  <c r="P94" i="63"/>
  <c r="P104" i="63"/>
  <c r="M102" i="63"/>
  <c r="P98" i="63"/>
  <c r="P106" i="63"/>
  <c r="P14" i="63"/>
  <c r="P56" i="63"/>
  <c r="P20" i="63"/>
  <c r="P62" i="63"/>
  <c r="P12" i="63"/>
  <c r="P10" i="63"/>
  <c r="P74" i="63"/>
  <c r="P96" i="63"/>
  <c r="P18" i="63"/>
  <c r="P54" i="63"/>
  <c r="P60" i="63"/>
  <c r="P105" i="63" l="1"/>
  <c r="P13" i="63"/>
  <c r="P61" i="63"/>
  <c r="P91" i="63"/>
  <c r="P103" i="63"/>
  <c r="P19" i="63"/>
  <c r="P101" i="63"/>
  <c r="P95" i="63"/>
  <c r="P16" i="63"/>
  <c r="P63" i="63"/>
  <c r="P21" i="63"/>
  <c r="P99" i="63"/>
  <c r="P11" i="63"/>
  <c r="M104" i="63"/>
  <c r="M100" i="63"/>
  <c r="M101" i="63"/>
  <c r="M98" i="63"/>
  <c r="M99" i="63"/>
  <c r="M105" i="63"/>
  <c r="M103" i="63"/>
  <c r="M92" i="63"/>
  <c r="P48" i="63"/>
  <c r="M90" i="63"/>
  <c r="M96" i="63"/>
  <c r="M20" i="63"/>
  <c r="M94" i="63"/>
  <c r="P97" i="63"/>
  <c r="P57" i="63"/>
  <c r="M62" i="63"/>
  <c r="M56" i="63"/>
  <c r="P55" i="63"/>
  <c r="P15" i="63"/>
  <c r="P59" i="63"/>
  <c r="P58" i="63"/>
  <c r="P8" i="63"/>
  <c r="P7" i="63"/>
  <c r="P93" i="63"/>
  <c r="P9" i="63"/>
  <c r="P50" i="63"/>
  <c r="P49" i="63"/>
  <c r="P51" i="63"/>
  <c r="P53" i="63"/>
  <c r="P17" i="63"/>
  <c r="P6" i="63"/>
  <c r="P108" i="63" l="1"/>
  <c r="M51" i="63"/>
  <c r="M18" i="63"/>
  <c r="M49" i="63"/>
  <c r="M66" i="63"/>
  <c r="M65" i="63"/>
  <c r="M67" i="63"/>
  <c r="M25" i="63"/>
  <c r="M29" i="63"/>
  <c r="M8" i="63"/>
  <c r="M58" i="63"/>
  <c r="M91" i="63"/>
  <c r="M68" i="63"/>
  <c r="M7" i="63"/>
  <c r="M52" i="63"/>
  <c r="M11" i="63"/>
  <c r="M50" i="63"/>
  <c r="M53" i="63"/>
  <c r="M95" i="63"/>
  <c r="M10" i="63"/>
  <c r="M93" i="63"/>
  <c r="M27" i="63"/>
  <c r="M15" i="63"/>
  <c r="M69" i="63"/>
  <c r="M55" i="63"/>
  <c r="M17" i="63"/>
  <c r="M57" i="63"/>
  <c r="M60" i="63"/>
  <c r="M12" i="63"/>
  <c r="M97" i="63"/>
  <c r="M59" i="63"/>
  <c r="M71" i="63"/>
  <c r="M22" i="63"/>
  <c r="M21" i="63"/>
  <c r="M23" i="63"/>
  <c r="M61" i="63"/>
  <c r="M28" i="63"/>
  <c r="M107" i="63"/>
  <c r="M24" i="63"/>
  <c r="M48" i="63"/>
  <c r="M26" i="63"/>
  <c r="M54" i="63"/>
  <c r="M64" i="63"/>
  <c r="M19" i="63"/>
  <c r="M16" i="63"/>
  <c r="M70" i="63"/>
  <c r="M13" i="63"/>
  <c r="M63" i="63"/>
  <c r="M14" i="63"/>
  <c r="M6" i="63"/>
  <c r="M106" i="63"/>
  <c r="M9" i="63"/>
  <c r="M77" i="63" l="1"/>
  <c r="S98" i="63" l="1"/>
  <c r="J98" i="63"/>
  <c r="J77" i="63"/>
  <c r="S16" i="63"/>
  <c r="S17" i="63"/>
  <c r="M74" i="63"/>
  <c r="J74" i="63"/>
  <c r="M34" i="63"/>
  <c r="J34" i="63"/>
  <c r="M33" i="63"/>
  <c r="J33" i="63"/>
  <c r="M76" i="63"/>
  <c r="J76" i="63"/>
  <c r="M72" i="63"/>
  <c r="J72" i="63"/>
  <c r="M75" i="63"/>
  <c r="J75" i="63"/>
  <c r="M32" i="63"/>
  <c r="J32" i="63"/>
  <c r="M35" i="63"/>
  <c r="J35" i="63"/>
  <c r="S10" i="63"/>
  <c r="M73" i="63"/>
  <c r="J73" i="63"/>
  <c r="M30" i="63"/>
  <c r="J30" i="63"/>
  <c r="M31" i="63"/>
  <c r="J31" i="63"/>
  <c r="M78" i="63"/>
  <c r="J78" i="63"/>
  <c r="M46" i="63"/>
  <c r="J46" i="63"/>
  <c r="M41" i="63"/>
  <c r="J41" i="63"/>
  <c r="M89" i="63"/>
  <c r="J89" i="63"/>
  <c r="M37" i="63"/>
  <c r="J37" i="63"/>
  <c r="M38" i="63"/>
  <c r="J38" i="63"/>
  <c r="M81" i="63"/>
  <c r="J81" i="63"/>
  <c r="M47" i="63"/>
  <c r="J47" i="63"/>
  <c r="M45" i="63"/>
  <c r="J45" i="63"/>
  <c r="M36" i="63"/>
  <c r="J36" i="63"/>
  <c r="M43" i="63"/>
  <c r="J43" i="63"/>
  <c r="M87" i="63"/>
  <c r="J87" i="63"/>
  <c r="M39" i="63"/>
  <c r="J39" i="63"/>
  <c r="M88" i="63"/>
  <c r="J88" i="63"/>
  <c r="M79" i="63"/>
  <c r="J79" i="63"/>
  <c r="M85" i="63"/>
  <c r="J85" i="63"/>
  <c r="M84" i="63"/>
  <c r="J84" i="63"/>
  <c r="M83" i="63"/>
  <c r="J83" i="63"/>
  <c r="M82" i="63"/>
  <c r="J82" i="63"/>
  <c r="M44" i="63"/>
  <c r="J44" i="63"/>
  <c r="M42" i="63"/>
  <c r="J42" i="63"/>
  <c r="M40" i="63"/>
  <c r="J40" i="63"/>
  <c r="M86" i="63"/>
  <c r="J86" i="63"/>
  <c r="M80" i="63"/>
  <c r="J80" i="63"/>
  <c r="M108" i="63" l="1"/>
  <c r="Q123" i="63" s="1"/>
  <c r="J123" i="63" s="1"/>
  <c r="S99" i="63"/>
  <c r="J99" i="63"/>
  <c r="J104" i="63"/>
  <c r="S104" i="63"/>
  <c r="S102" i="63"/>
  <c r="J102" i="63"/>
  <c r="S103" i="63"/>
  <c r="J103" i="63"/>
  <c r="S101" i="63"/>
  <c r="J101" i="63"/>
  <c r="S105" i="63"/>
  <c r="J105" i="63"/>
  <c r="S100" i="63"/>
  <c r="J100" i="63"/>
  <c r="S12" i="63"/>
  <c r="J12" i="63"/>
  <c r="J16" i="63"/>
  <c r="J17" i="63"/>
  <c r="S71" i="63"/>
  <c r="J71" i="63"/>
  <c r="S94" i="63"/>
  <c r="J94" i="63"/>
  <c r="S25" i="63"/>
  <c r="J25" i="63"/>
  <c r="S24" i="63"/>
  <c r="J24" i="63"/>
  <c r="S67" i="63"/>
  <c r="J67" i="63"/>
  <c r="S48" i="63"/>
  <c r="J48" i="63"/>
  <c r="S6" i="63"/>
  <c r="J6" i="63"/>
  <c r="S27" i="63"/>
  <c r="J27" i="63"/>
  <c r="S23" i="63"/>
  <c r="J23" i="63"/>
  <c r="S54" i="63"/>
  <c r="J54" i="63"/>
  <c r="J97" i="63"/>
  <c r="S65" i="63"/>
  <c r="J65" i="63"/>
  <c r="S20" i="63"/>
  <c r="J20" i="63"/>
  <c r="S70" i="63"/>
  <c r="J70" i="63"/>
  <c r="S60" i="63"/>
  <c r="J60" i="63"/>
  <c r="S22" i="63"/>
  <c r="J22" i="63"/>
  <c r="S66" i="63"/>
  <c r="J66" i="63"/>
  <c r="S52" i="63"/>
  <c r="J52" i="63"/>
  <c r="S69" i="63"/>
  <c r="J69" i="63"/>
  <c r="S62" i="63"/>
  <c r="J62" i="63"/>
  <c r="S106" i="63"/>
  <c r="J106" i="63"/>
  <c r="S107" i="63"/>
  <c r="J107" i="63"/>
  <c r="S14" i="63"/>
  <c r="J14" i="63"/>
  <c r="S28" i="63"/>
  <c r="J28" i="63"/>
  <c r="S18" i="63"/>
  <c r="J18" i="63"/>
  <c r="S26" i="63"/>
  <c r="J26" i="63"/>
  <c r="S68" i="63"/>
  <c r="J68" i="63"/>
  <c r="S90" i="63"/>
  <c r="J90" i="63"/>
  <c r="S64" i="63"/>
  <c r="J64" i="63"/>
  <c r="S96" i="63"/>
  <c r="J96" i="63"/>
  <c r="S56" i="63"/>
  <c r="J56" i="63"/>
  <c r="S92" i="63"/>
  <c r="J92" i="63"/>
  <c r="S29" i="63"/>
  <c r="J29" i="63"/>
  <c r="J10" i="63"/>
  <c r="S11" i="63" l="1"/>
  <c r="J11" i="63"/>
  <c r="S51" i="63"/>
  <c r="J51" i="63"/>
  <c r="S57" i="63"/>
  <c r="J57" i="63"/>
  <c r="S50" i="63"/>
  <c r="J50" i="63"/>
  <c r="S63" i="63"/>
  <c r="J63" i="63"/>
  <c r="S61" i="63"/>
  <c r="J61" i="63"/>
  <c r="S9" i="63"/>
  <c r="J9" i="63"/>
  <c r="S95" i="63"/>
  <c r="J95" i="63"/>
  <c r="S7" i="63"/>
  <c r="J7" i="63"/>
  <c r="S15" i="63"/>
  <c r="J15" i="63"/>
  <c r="S8" i="63"/>
  <c r="J8" i="63"/>
  <c r="S55" i="63"/>
  <c r="J55" i="63"/>
  <c r="S93" i="63"/>
  <c r="J93" i="63"/>
  <c r="S91" i="63"/>
  <c r="J91" i="63"/>
  <c r="S58" i="63"/>
  <c r="J58" i="63"/>
  <c r="S49" i="63"/>
  <c r="J49" i="63"/>
  <c r="S19" i="63"/>
  <c r="J19" i="63"/>
  <c r="S13" i="63"/>
  <c r="J13" i="63"/>
  <c r="S59" i="63"/>
  <c r="J59" i="63"/>
  <c r="S53" i="63"/>
  <c r="J53" i="63"/>
  <c r="S21" i="63"/>
  <c r="J21" i="63"/>
  <c r="S97" i="63"/>
  <c r="S108" i="63" l="1"/>
  <c r="J108" i="63" s="1"/>
  <c r="K110" i="63"/>
  <c r="Q110" i="63" s="1"/>
  <c r="J110" i="63" s="1"/>
  <c r="Q129" i="63" l="1"/>
  <c r="J129" i="63" s="1"/>
  <c r="Q119" i="63"/>
  <c r="J119" i="63" s="1"/>
  <c r="Q117" i="63"/>
  <c r="J117" i="63" s="1"/>
  <c r="Q125" i="63" l="1"/>
  <c r="J125" i="63" s="1"/>
  <c r="Q121" i="63"/>
  <c r="J121" i="63" s="1"/>
  <c r="Q127" i="63"/>
  <c r="J127" i="63" s="1"/>
  <c r="K131" i="63"/>
  <c r="Q131" i="63" s="1"/>
  <c r="J131" i="63" s="1"/>
  <c r="Q113" i="63"/>
  <c r="J113" i="63" s="1"/>
  <c r="Q115" i="63"/>
  <c r="J115" i="63" s="1"/>
  <c r="Q133" i="63" l="1"/>
  <c r="J133" i="63" s="1"/>
  <c r="Q135" i="63" l="1"/>
  <c r="J135" i="63" l="1"/>
  <c r="J136" i="63" s="1"/>
  <c r="K138" i="63" s="1"/>
  <c r="Q138" i="63" s="1"/>
  <c r="J138" i="63" s="1"/>
  <c r="J140" i="63" s="1"/>
  <c r="J141" i="63" s="1"/>
</calcChain>
</file>

<file path=xl/sharedStrings.xml><?xml version="1.0" encoding="utf-8"?>
<sst xmlns="http://schemas.openxmlformats.org/spreadsheetml/2006/main" count="561" uniqueCount="110">
  <si>
    <t>=</t>
    <phoneticPr fontId="2" type="noConversion"/>
  </si>
  <si>
    <t>종류</t>
    <phoneticPr fontId="2" type="noConversion"/>
  </si>
  <si>
    <t>호표</t>
    <phoneticPr fontId="2" type="noConversion"/>
  </si>
  <si>
    <t>색
상</t>
    <phoneticPr fontId="2" type="noConversion"/>
  </si>
  <si>
    <t>구
분</t>
    <phoneticPr fontId="2" type="noConversion"/>
  </si>
  <si>
    <t>=</t>
    <phoneticPr fontId="2" type="noConversion"/>
  </si>
  <si>
    <t>재도색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</si>
  <si>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</si>
  <si>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</si>
  <si>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</si>
  <si>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설   계   서   용   지   (갑지)</t>
    <phoneticPr fontId="2" type="noConversion"/>
  </si>
  <si>
    <t>백색</t>
    <phoneticPr fontId="2" type="noConversion"/>
  </si>
  <si>
    <t>신설</t>
    <phoneticPr fontId="2" type="noConversion"/>
  </si>
  <si>
    <t>P3-R5</t>
    <phoneticPr fontId="2" type="noConversion"/>
  </si>
  <si>
    <t>P3-R4</t>
    <phoneticPr fontId="2" type="noConversion"/>
  </si>
  <si>
    <t>청색</t>
    <phoneticPr fontId="2" type="noConversion"/>
  </si>
  <si>
    <t>수용성페인트-기계식(실선)</t>
    <phoneticPr fontId="2" type="noConversion"/>
  </si>
  <si>
    <t>P4-R5</t>
    <phoneticPr fontId="2" type="noConversion"/>
  </si>
  <si>
    <t>수용성페인트-기계식(파선)</t>
    <phoneticPr fontId="2" type="noConversion"/>
  </si>
  <si>
    <t>수용성페인트-수동식(실선)</t>
    <phoneticPr fontId="2" type="noConversion"/>
  </si>
  <si>
    <t>수용성페인트-수동식(파선)</t>
    <phoneticPr fontId="2" type="noConversion"/>
  </si>
  <si>
    <t>수용성페인트-수동식(횡단보도)</t>
    <phoneticPr fontId="2" type="noConversion"/>
  </si>
  <si>
    <t>상온경화형-기계식(실선)</t>
    <phoneticPr fontId="2" type="noConversion"/>
  </si>
  <si>
    <t>P7-R5</t>
    <phoneticPr fontId="2" type="noConversion"/>
  </si>
  <si>
    <t>상온경화형-기계식(파선)</t>
    <phoneticPr fontId="2" type="noConversion"/>
  </si>
  <si>
    <t>설계자</t>
    <phoneticPr fontId="2" type="noConversion"/>
  </si>
  <si>
    <t>공 사 원 가 계 산 서</t>
    <phoneticPr fontId="74" type="noConversion"/>
  </si>
  <si>
    <t>단
위</t>
    <phoneticPr fontId="2" type="noConversion"/>
  </si>
  <si>
    <t>총액
합계</t>
    <phoneticPr fontId="2" type="noConversion"/>
  </si>
  <si>
    <t>등
급</t>
    <phoneticPr fontId="2" type="noConversion"/>
  </si>
  <si>
    <t>폭</t>
    <phoneticPr fontId="2" type="noConversion"/>
  </si>
  <si>
    <t>직접
재료비</t>
    <phoneticPr fontId="74" type="noConversion"/>
  </si>
  <si>
    <t>소계</t>
    <phoneticPr fontId="74" type="noConversion"/>
  </si>
  <si>
    <t>직접
노무비</t>
    <phoneticPr fontId="74" type="noConversion"/>
  </si>
  <si>
    <t>산출
경비</t>
    <phoneticPr fontId="28" type="noConversion"/>
  </si>
  <si>
    <t>M</t>
    <phoneticPr fontId="2" type="noConversion"/>
  </si>
  <si>
    <t>융착성도료(파선)</t>
    <phoneticPr fontId="2" type="noConversion"/>
  </si>
  <si>
    <t>융착성도료(문자,기호)</t>
    <phoneticPr fontId="2" type="noConversion"/>
  </si>
  <si>
    <t>융착성도료(실선)</t>
    <phoneticPr fontId="2" type="noConversion"/>
  </si>
  <si>
    <t>융착성도료(횡단보도)</t>
    <phoneticPr fontId="2" type="noConversion"/>
  </si>
  <si>
    <t>자
재</t>
    <phoneticPr fontId="2" type="noConversion"/>
  </si>
  <si>
    <t>수용성페인트-수동식(문자,기호)</t>
    <phoneticPr fontId="2" type="noConversion"/>
  </si>
  <si>
    <t>청색</t>
    <phoneticPr fontId="2" type="noConversion"/>
  </si>
  <si>
    <t>재도색</t>
    <phoneticPr fontId="2" type="noConversion"/>
  </si>
  <si>
    <t>P4-R5</t>
    <phoneticPr fontId="2" type="noConversion"/>
  </si>
  <si>
    <t>P4-R4</t>
    <phoneticPr fontId="2" type="noConversion"/>
  </si>
  <si>
    <t>P7-R4</t>
    <phoneticPr fontId="2" type="noConversion"/>
  </si>
  <si>
    <t>차선제거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</si>
  <si>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</si>
  <si>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</si>
  <si>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융착성도료(횡단보도)-야간</t>
    <phoneticPr fontId="2" type="noConversion"/>
  </si>
  <si>
    <t>융착성도료(문자,기호)-야간</t>
    <phoneticPr fontId="2" type="noConversion"/>
  </si>
  <si>
    <t>융착성도료(파선)-야간</t>
    <phoneticPr fontId="2" type="noConversion"/>
  </si>
  <si>
    <t>수용성페인트-수동식(실선)-야간</t>
    <phoneticPr fontId="2" type="noConversion"/>
  </si>
  <si>
    <t>수용성페인트-수동식(파선)-야간</t>
    <phoneticPr fontId="2" type="noConversion"/>
  </si>
  <si>
    <t>수용성페인트-수동식(횡단보도)-야간</t>
    <phoneticPr fontId="2" type="noConversion"/>
  </si>
  <si>
    <t>수용성페인트-수동식(문자,기호)-야간</t>
    <phoneticPr fontId="2" type="noConversion"/>
  </si>
  <si>
    <t>차선제거-야간</t>
    <phoneticPr fontId="2" type="noConversion"/>
  </si>
  <si>
    <t>상온경화형-기계식(파선)-야간</t>
    <phoneticPr fontId="2" type="noConversion"/>
  </si>
  <si>
    <t>상온경화형-기계식(실선)-야간</t>
    <phoneticPr fontId="2" type="noConversion"/>
  </si>
  <si>
    <t>수용성페인트-기계식(파선)-야간</t>
    <phoneticPr fontId="2" type="noConversion"/>
  </si>
  <si>
    <t>수용성페인트-기계식(실선)-야간</t>
    <phoneticPr fontId="2" type="noConversion"/>
  </si>
  <si>
    <t>신설</t>
    <phoneticPr fontId="2" type="noConversion"/>
  </si>
  <si>
    <t>녹색</t>
    <phoneticPr fontId="2" type="noConversion"/>
  </si>
  <si>
    <t>분홍색</t>
    <phoneticPr fontId="2" type="noConversion"/>
  </si>
  <si>
    <t>수량</t>
    <phoneticPr fontId="74" type="noConversion"/>
  </si>
  <si>
    <t>합     계</t>
    <phoneticPr fontId="2" type="noConversion"/>
  </si>
  <si>
    <t>식</t>
    <phoneticPr fontId="2" type="noConversion"/>
  </si>
  <si>
    <t>X</t>
    <phoneticPr fontId="2" type="noConversion"/>
  </si>
  <si>
    <t>=</t>
    <phoneticPr fontId="2" type="noConversion"/>
  </si>
  <si>
    <t>산재보험료</t>
    <phoneticPr fontId="2" type="noConversion"/>
  </si>
  <si>
    <t>고용보험료</t>
    <phoneticPr fontId="2" type="noConversion"/>
  </si>
  <si>
    <t>국민건강보험료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</si>
  <si>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</si>
  <si>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</si>
  <si>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기타경비</t>
    <phoneticPr fontId="2" type="noConversion"/>
  </si>
  <si>
    <t>가. 간접노무비</t>
    <phoneticPr fontId="2" type="noConversion"/>
  </si>
  <si>
    <t>나. 경         비</t>
    <phoneticPr fontId="2" type="noConversion"/>
  </si>
  <si>
    <t>다. 일반관리비</t>
    <phoneticPr fontId="2" type="noConversion"/>
  </si>
  <si>
    <t>라. 이          윤</t>
    <phoneticPr fontId="2" type="noConversion"/>
  </si>
  <si>
    <t>부가가치세</t>
    <phoneticPr fontId="2" type="noConversion"/>
  </si>
  <si>
    <t>도 급 액</t>
    <phoneticPr fontId="2" type="noConversion"/>
  </si>
  <si>
    <t>총 공사비</t>
    <phoneticPr fontId="2" type="noConversion"/>
  </si>
  <si>
    <t>공급가액</t>
    <phoneticPr fontId="2" type="noConversion"/>
  </si>
  <si>
    <t>(1,000원이하 절사)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</si>
  <si>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</si>
  <si>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</si>
  <si>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연금보험료</t>
    <phoneticPr fontId="2" type="noConversion"/>
  </si>
  <si>
    <t>노무비</t>
    <phoneticPr fontId="74" type="noConversion"/>
  </si>
  <si>
    <t>재료비</t>
    <phoneticPr fontId="74" type="noConversion"/>
  </si>
  <si>
    <t>경비</t>
    <phoneticPr fontId="74" type="noConversion"/>
  </si>
  <si>
    <t>구분</t>
    <phoneticPr fontId="2" type="noConversion"/>
  </si>
  <si>
    <t>비고</t>
    <phoneticPr fontId="2" type="noConversion"/>
  </si>
  <si>
    <t>X</t>
    <phoneticPr fontId="2" type="noConversion"/>
  </si>
  <si>
    <t>=</t>
    <phoneticPr fontId="2" type="noConversion"/>
  </si>
  <si>
    <t>환경보전비</t>
    <phoneticPr fontId="2" type="noConversion"/>
  </si>
  <si>
    <t>건설기계대여대금 지급보증액 발급금액</t>
    <phoneticPr fontId="2" type="noConversion"/>
  </si>
  <si>
    <t>심사자</t>
    <phoneticPr fontId="2" type="noConversion"/>
  </si>
  <si>
    <t>팀장</t>
    <phoneticPr fontId="2" type="noConversion"/>
  </si>
  <si>
    <t>신설</t>
    <phoneticPr fontId="2" type="noConversion"/>
  </si>
  <si>
    <t>대구공공시설관리공단</t>
    <phoneticPr fontId="2" type="noConversion"/>
  </si>
  <si>
    <t>견적가</t>
    <phoneticPr fontId="2" type="noConversion"/>
  </si>
  <si>
    <t>융착성도료(실선)-가호1호</t>
    <phoneticPr fontId="2" type="noConversion"/>
  </si>
  <si>
    <t>융착성도료(실선)-가호1호</t>
    <phoneticPr fontId="2" type="noConversion"/>
  </si>
  <si>
    <t>융착성도료(파선)-가호1호</t>
    <phoneticPr fontId="2" type="noConversion"/>
  </si>
  <si>
    <t>2024년도</t>
    <phoneticPr fontId="2" type="noConversion"/>
  </si>
  <si>
    <t>퇴직공제부금비</t>
    <phoneticPr fontId="2" type="noConversion"/>
  </si>
  <si>
    <t>공사개요 : 융착성도료 신설 백색 실선 등 102종, L=44.88km(B=0.15m)</t>
    <phoneticPr fontId="2" type="noConversion"/>
  </si>
  <si>
    <t xml:space="preserve"> </t>
  </si>
  <si>
    <t>공 사 명 : 2024년 권역별 노면표시 긴급정비공사(3권역)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</si>
</sst>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6" formatCode="#,##0_);[Red]\(#,##0\)"/>
    <numFmt numFmtId="188" formatCode="_-* #,##0.0_-;\-* #,##0.0_-;_-* &quot;-&quot;_-;_-@_-"/>
    <numFmt numFmtId="189" formatCode="_-* #,##0.00_-;\-* #,##0.00_-;_-* &quot;-&quot;_-;_-@_-"/>
    <numFmt numFmtId="191" formatCode="0_);[Red]\(0\)"/>
    <numFmt numFmtId="192" formatCode="\ \ @"/>
    <numFmt numFmtId="193" formatCode="&quot;₩&quot;#,##0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_-* #,##0.00_-;&quot;₩&quot;&quot;₩&quot;\-* #,##0.00_-;_-* &quot;-&quot;??_-;_-@_-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&quot;제&quot;#&quot;호표&quot;"/>
    <numFmt numFmtId="205" formatCode="#&quot;cm&quot;"/>
    <numFmt numFmtId="206" formatCode="_-* #,##0.000_-;\-* #,##0.000_-;_-* &quot;-&quot;_-;_-@_-"/>
    <numFmt numFmtId="207" formatCode="_-* #,##0.0000_-;\-* #,##0.0000_-;_-* &quot;-&quot;_-;_-@_-"/>
    <numFmt numFmtId="208" formatCode="_-* #,##0_-;\-* #,##0_-;_-* &quot;-&quot;??_-;_-@_-"/>
    <numFmt numFmtId="209" formatCode="_-* #,##0.00000_-;\-* #,##0.00000_-;_-* &quot;-&quot;_-;_-@_-"/>
    <numFmt numFmtId="210" formatCode="0.000%"/>
    <numFmt numFmtId="211" formatCode="_-* #,##0.000_-;\-* #,##0.000_-;_-* &quot;-&quot;???_-;_-@_-"/>
  </numFmts>
  <fonts count="80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8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12"/>
      <color indexed="8"/>
      <name val="바탕체"/>
      <family val="1"/>
      <charset val="129"/>
    </font>
    <font>
      <b/>
      <sz val="12"/>
      <color indexed="8"/>
      <name val="HY견명조"/>
      <family val="1"/>
      <charset val="129"/>
    </font>
    <font>
      <b/>
      <u/>
      <sz val="14"/>
      <color indexed="8"/>
      <name val="HY견명조"/>
      <family val="1"/>
      <charset val="129"/>
    </font>
    <font>
      <sz val="10"/>
      <color indexed="8"/>
      <name val="바탕체"/>
      <family val="1"/>
      <charset val="129"/>
    </font>
    <font>
      <b/>
      <u/>
      <sz val="20"/>
      <color indexed="8"/>
      <name val="바탕체"/>
      <family val="1"/>
      <charset val="129"/>
    </font>
    <font>
      <sz val="14"/>
      <color indexed="8"/>
      <name val="HY견명조"/>
      <family val="1"/>
      <charset val="129"/>
    </font>
    <font>
      <b/>
      <sz val="14"/>
      <color indexed="8"/>
      <name val="HY견명조"/>
      <family val="1"/>
      <charset val="129"/>
    </font>
    <font>
      <b/>
      <u/>
      <sz val="20"/>
      <color indexed="8"/>
      <name val="HY견명조"/>
      <family val="1"/>
      <charset val="129"/>
    </font>
    <font>
      <sz val="16"/>
      <color indexed="8"/>
      <name val="HY견명조"/>
      <family val="1"/>
      <charset val="129"/>
    </font>
    <font>
      <b/>
      <sz val="16"/>
      <color indexed="8"/>
      <name val="HY견명조"/>
      <family val="1"/>
      <charset val="129"/>
    </font>
    <font>
      <sz val="16"/>
      <color indexed="8"/>
      <name val="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b/>
      <u/>
      <sz val="18"/>
      <color indexed="8"/>
      <name val="HY헤드라인M"/>
      <family val="1"/>
      <charset val="129"/>
    </font>
    <font>
      <sz val="12"/>
      <color indexed="8"/>
      <name val="HY헤드라인M"/>
      <family val="1"/>
      <charset val="129"/>
    </font>
    <font>
      <b/>
      <sz val="22"/>
      <color indexed="8"/>
      <name val="HY헤드라인M"/>
      <family val="1"/>
      <charset val="129"/>
    </font>
    <font>
      <b/>
      <sz val="12"/>
      <color indexed="8"/>
      <name val="HY헤드라인M"/>
      <family val="1"/>
      <charset val="129"/>
    </font>
    <font>
      <b/>
      <u/>
      <sz val="14"/>
      <color indexed="8"/>
      <name val="HY헤드라인M"/>
      <family val="1"/>
      <charset val="129"/>
    </font>
    <font>
      <b/>
      <u/>
      <sz val="22"/>
      <color indexed="8"/>
      <name val="HY헤드라인M"/>
      <family val="1"/>
      <charset val="129"/>
    </font>
    <font>
      <sz val="10"/>
      <name val="맑은 고딕"/>
      <family val="3"/>
      <charset val="129"/>
      <scheme val="minor"/>
    </font>
    <font>
      <b/>
      <u/>
      <sz val="16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ajor"/>
    </font>
    <font>
      <sz val="20"/>
      <color indexed="8"/>
      <name val="HY견명조"/>
      <family val="1"/>
      <charset val="129"/>
    </font>
    <font>
      <b/>
      <sz val="20"/>
      <color indexed="8"/>
      <name val="HY견명조"/>
      <family val="1"/>
      <charset val="129"/>
    </font>
    <font>
      <sz val="20"/>
      <color indexed="8"/>
      <name val="바탕체"/>
      <family val="1"/>
      <charset val="129"/>
    </font>
    <font>
      <b/>
      <sz val="20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b/>
      <u/>
      <sz val="24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3"/>
      <color indexed="8"/>
      <name val="HY헤드라인M"/>
      <family val="1"/>
      <charset val="129"/>
    </font>
    <font>
      <b/>
      <sz val="24"/>
      <color indexed="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00">
    <xf numFmtId="0" fontId="0" fillId="0" borderId="0">
      <alignment vertical="center"/>
    </xf>
    <xf numFmtId="3" fontId="5" fillId="0" borderId="1"/>
    <xf numFmtId="40" fontId="6" fillId="0" borderId="2"/>
    <xf numFmtId="0" fontId="7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 applyNumberFormat="0" applyFill="0" applyBorder="0" applyAlignment="0" applyProtection="0"/>
    <xf numFmtId="0" fontId="8" fillId="0" borderId="0"/>
    <xf numFmtId="0" fontId="8" fillId="0" borderId="0"/>
    <xf numFmtId="0" fontId="8" fillId="0" borderId="0"/>
    <xf numFmtId="3" fontId="5" fillId="0" borderId="1"/>
    <xf numFmtId="3" fontId="5" fillId="0" borderId="1"/>
    <xf numFmtId="196" fontId="6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40" fontId="45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1" fillId="0" borderId="0"/>
    <xf numFmtId="197" fontId="46" fillId="0" borderId="0">
      <alignment vertical="center"/>
    </xf>
    <xf numFmtId="41" fontId="1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" fillId="0" borderId="0"/>
    <xf numFmtId="4" fontId="44" fillId="0" borderId="0">
      <protection locked="0"/>
    </xf>
    <xf numFmtId="198" fontId="6" fillId="0" borderId="0">
      <protection locked="0"/>
    </xf>
    <xf numFmtId="0" fontId="6" fillId="0" borderId="0"/>
    <xf numFmtId="176" fontId="12" fillId="0" borderId="0" applyFont="0" applyFill="0" applyBorder="0" applyAlignment="0" applyProtection="0"/>
    <xf numFmtId="40" fontId="6" fillId="0" borderId="2"/>
    <xf numFmtId="0" fontId="6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199" fontId="6" fillId="0" borderId="0">
      <protection locked="0"/>
    </xf>
    <xf numFmtId="0" fontId="12" fillId="0" borderId="0"/>
    <xf numFmtId="0" fontId="12" fillId="0" borderId="0">
      <alignment vertical="center"/>
    </xf>
    <xf numFmtId="0" fontId="12" fillId="0" borderId="0"/>
    <xf numFmtId="0" fontId="6" fillId="0" borderId="0"/>
    <xf numFmtId="0" fontId="12" fillId="0" borderId="0"/>
    <xf numFmtId="0" fontId="4" fillId="0" borderId="0"/>
    <xf numFmtId="0" fontId="12" fillId="0" borderId="0"/>
    <xf numFmtId="0" fontId="44" fillId="0" borderId="3">
      <protection locked="0"/>
    </xf>
    <xf numFmtId="200" fontId="6" fillId="0" borderId="0">
      <protection locked="0"/>
    </xf>
    <xf numFmtId="201" fontId="6" fillId="0" borderId="0">
      <protection locked="0"/>
    </xf>
    <xf numFmtId="42" fontId="1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48" fillId="0" borderId="0"/>
    <xf numFmtId="0" fontId="47" fillId="0" borderId="0"/>
    <xf numFmtId="0" fontId="48" fillId="0" borderId="0"/>
    <xf numFmtId="0" fontId="50" fillId="0" borderId="0" applyNumberFormat="0"/>
    <xf numFmtId="0" fontId="48" fillId="0" borderId="0"/>
    <xf numFmtId="0" fontId="47" fillId="0" borderId="0"/>
    <xf numFmtId="0" fontId="48" fillId="0" borderId="0"/>
    <xf numFmtId="0" fontId="47" fillId="0" borderId="0"/>
    <xf numFmtId="177" fontId="12" fillId="0" borderId="0" applyFill="0" applyBorder="0" applyAlignment="0"/>
    <xf numFmtId="0" fontId="14" fillId="0" borderId="0"/>
    <xf numFmtId="41" fontId="15" fillId="0" borderId="0" applyFont="0" applyFill="0" applyBorder="0" applyAlignment="0" applyProtection="0"/>
    <xf numFmtId="178" fontId="16" fillId="0" borderId="0"/>
    <xf numFmtId="0" fontId="4" fillId="0" borderId="0" applyFont="0" applyFill="0" applyBorder="0" applyAlignment="0" applyProtection="0"/>
    <xf numFmtId="0" fontId="17" fillId="0" borderId="0" applyNumberFormat="0" applyAlignment="0">
      <alignment horizontal="left"/>
    </xf>
    <xf numFmtId="0" fontId="2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179" fontId="12" fillId="0" borderId="0"/>
    <xf numFmtId="0" fontId="18" fillId="0" borderId="0" applyNumberFormat="0" applyAlignment="0">
      <alignment horizontal="left"/>
    </xf>
    <xf numFmtId="38" fontId="19" fillId="2" borderId="0" applyNumberFormat="0" applyBorder="0" applyAlignment="0" applyProtection="0"/>
    <xf numFmtId="0" fontId="20" fillId="0" borderId="0"/>
    <xf numFmtId="0" fontId="21" fillId="0" borderId="0">
      <alignment horizontal="left"/>
    </xf>
    <xf numFmtId="0" fontId="22" fillId="0" borderId="4" applyNumberFormat="0" applyAlignment="0" applyProtection="0">
      <alignment horizontal="left" vertical="center"/>
    </xf>
    <xf numFmtId="0" fontId="22" fillId="0" borderId="5">
      <alignment horizontal="left" vertical="center"/>
    </xf>
    <xf numFmtId="10" fontId="19" fillId="2" borderId="1" applyNumberFormat="0" applyBorder="0" applyAlignment="0" applyProtection="0"/>
    <xf numFmtId="0" fontId="23" fillId="0" borderId="6"/>
    <xf numFmtId="37" fontId="24" fillId="0" borderId="0"/>
    <xf numFmtId="180" fontId="25" fillId="0" borderId="0"/>
    <xf numFmtId="0" fontId="4" fillId="0" borderId="0"/>
    <xf numFmtId="10" fontId="4" fillId="0" borderId="0" applyFont="0" applyFill="0" applyBorder="0" applyAlignment="0" applyProtection="0"/>
    <xf numFmtId="30" fontId="26" fillId="0" borderId="0" applyNumberFormat="0" applyFill="0" applyBorder="0" applyAlignment="0" applyProtection="0">
      <alignment horizontal="left"/>
    </xf>
    <xf numFmtId="0" fontId="23" fillId="0" borderId="0"/>
    <xf numFmtId="40" fontId="27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</cellStyleXfs>
  <cellXfs count="216">
    <xf numFmtId="0" fontId="0" fillId="0" borderId="0" xfId="0">
      <alignment vertical="center"/>
    </xf>
    <xf numFmtId="0" fontId="29" fillId="0" borderId="7" xfId="37" applyFont="1" applyFill="1" applyBorder="1"/>
    <xf numFmtId="0" fontId="29" fillId="0" borderId="8" xfId="37" applyFont="1" applyFill="1" applyBorder="1"/>
    <xf numFmtId="0" fontId="30" fillId="0" borderId="9" xfId="37" applyFont="1" applyFill="1" applyBorder="1"/>
    <xf numFmtId="0" fontId="30" fillId="0" borderId="0" xfId="37" applyFont="1" applyFill="1"/>
    <xf numFmtId="0" fontId="31" fillId="0" borderId="10" xfId="37" applyFont="1" applyFill="1" applyBorder="1" applyAlignment="1">
      <alignment horizontal="left"/>
    </xf>
    <xf numFmtId="0" fontId="31" fillId="0" borderId="0" xfId="37" applyFont="1" applyFill="1" applyBorder="1" applyAlignment="1">
      <alignment horizontal="left"/>
    </xf>
    <xf numFmtId="0" fontId="31" fillId="0" borderId="0" xfId="37" applyFont="1" applyFill="1" applyBorder="1" applyAlignment="1"/>
    <xf numFmtId="0" fontId="31" fillId="0" borderId="11" xfId="37" applyFont="1" applyFill="1" applyBorder="1" applyAlignment="1"/>
    <xf numFmtId="0" fontId="33" fillId="0" borderId="0" xfId="37" applyNumberFormat="1" applyFont="1" applyFill="1" applyBorder="1" applyAlignment="1">
      <alignment horizontal="right"/>
    </xf>
    <xf numFmtId="0" fontId="33" fillId="0" borderId="11" xfId="37" applyNumberFormat="1" applyFont="1" applyFill="1" applyBorder="1" applyAlignment="1">
      <alignment horizontal="right"/>
    </xf>
    <xf numFmtId="0" fontId="30" fillId="0" borderId="12" xfId="37" applyFont="1" applyFill="1" applyBorder="1" applyAlignment="1">
      <alignment horizontal="left" vertical="center"/>
    </xf>
    <xf numFmtId="0" fontId="30" fillId="0" borderId="6" xfId="37" applyFont="1" applyFill="1" applyBorder="1" applyAlignment="1">
      <alignment horizontal="left" vertical="center"/>
    </xf>
    <xf numFmtId="0" fontId="34" fillId="0" borderId="6" xfId="37" quotePrefix="1" applyFont="1" applyFill="1" applyBorder="1" applyAlignment="1">
      <alignment horizontal="left" vertical="center"/>
    </xf>
    <xf numFmtId="0" fontId="30" fillId="0" borderId="6" xfId="37" applyFont="1" applyFill="1" applyBorder="1" applyAlignment="1">
      <alignment vertical="center"/>
    </xf>
    <xf numFmtId="0" fontId="34" fillId="0" borderId="6" xfId="37" applyFont="1" applyFill="1" applyBorder="1" applyAlignment="1">
      <alignment horizontal="center" vertical="center"/>
    </xf>
    <xf numFmtId="3" fontId="30" fillId="0" borderId="6" xfId="37" applyNumberFormat="1" applyFont="1" applyFill="1" applyBorder="1" applyAlignment="1">
      <alignment vertical="center"/>
    </xf>
    <xf numFmtId="186" fontId="30" fillId="0" borderId="6" xfId="37" applyNumberFormat="1" applyFont="1" applyFill="1" applyBorder="1" applyAlignment="1">
      <alignment vertical="center"/>
    </xf>
    <xf numFmtId="0" fontId="30" fillId="0" borderId="13" xfId="37" applyFont="1" applyFill="1" applyBorder="1" applyAlignment="1">
      <alignment vertical="center"/>
    </xf>
    <xf numFmtId="0" fontId="30" fillId="0" borderId="0" xfId="37" applyFont="1" applyFill="1" applyBorder="1" applyAlignment="1">
      <alignment vertical="center"/>
    </xf>
    <xf numFmtId="0" fontId="30" fillId="0" borderId="0" xfId="37" applyFont="1" applyFill="1" applyAlignment="1">
      <alignment vertical="top"/>
    </xf>
    <xf numFmtId="0" fontId="30" fillId="0" borderId="0" xfId="37" applyFont="1" applyFill="1" applyBorder="1"/>
    <xf numFmtId="192" fontId="36" fillId="0" borderId="10" xfId="37" applyNumberFormat="1" applyFont="1" applyFill="1" applyBorder="1" applyAlignment="1"/>
    <xf numFmtId="192" fontId="36" fillId="0" borderId="0" xfId="37" applyNumberFormat="1" applyFont="1" applyFill="1" applyBorder="1" applyAlignment="1"/>
    <xf numFmtId="3" fontId="36" fillId="0" borderId="0" xfId="37" applyNumberFormat="1" applyFont="1" applyFill="1" applyBorder="1" applyAlignment="1">
      <alignment vertical="center"/>
    </xf>
    <xf numFmtId="191" fontId="36" fillId="0" borderId="0" xfId="37" applyNumberFormat="1" applyFont="1" applyFill="1" applyBorder="1" applyAlignment="1">
      <alignment horizontal="center" vertical="center"/>
    </xf>
    <xf numFmtId="0" fontId="36" fillId="0" borderId="0" xfId="37" applyFont="1" applyFill="1" applyBorder="1"/>
    <xf numFmtId="0" fontId="36" fillId="0" borderId="11" xfId="37" applyFont="1" applyFill="1" applyBorder="1"/>
    <xf numFmtId="0" fontId="37" fillId="0" borderId="10" xfId="37" applyFont="1" applyFill="1" applyBorder="1" applyAlignment="1">
      <alignment horizontal="left"/>
    </xf>
    <xf numFmtId="0" fontId="38" fillId="0" borderId="0" xfId="37" applyFont="1" applyFill="1" applyBorder="1" applyAlignment="1">
      <alignment horizontal="left"/>
    </xf>
    <xf numFmtId="0" fontId="37" fillId="0" borderId="0" xfId="37" applyFont="1" applyFill="1" applyBorder="1" applyAlignment="1"/>
    <xf numFmtId="0" fontId="37" fillId="0" borderId="11" xfId="37" applyFont="1" applyFill="1" applyBorder="1" applyAlignment="1"/>
    <xf numFmtId="0" fontId="37" fillId="0" borderId="0" xfId="37" applyFont="1" applyFill="1" applyBorder="1" applyAlignment="1">
      <alignment horizontal="left"/>
    </xf>
    <xf numFmtId="0" fontId="32" fillId="0" borderId="10" xfId="37" applyFont="1" applyFill="1" applyBorder="1" applyAlignment="1">
      <alignment horizontal="left"/>
    </xf>
    <xf numFmtId="0" fontId="32" fillId="0" borderId="0" xfId="37" applyFont="1" applyFill="1" applyBorder="1" applyAlignment="1">
      <alignment horizontal="left"/>
    </xf>
    <xf numFmtId="0" fontId="32" fillId="0" borderId="0" xfId="37" quotePrefix="1" applyFont="1" applyFill="1" applyBorder="1" applyAlignment="1">
      <alignment horizontal="left"/>
    </xf>
    <xf numFmtId="0" fontId="32" fillId="0" borderId="0" xfId="37" applyFont="1" applyFill="1" applyBorder="1" applyAlignment="1"/>
    <xf numFmtId="0" fontId="32" fillId="0" borderId="11" xfId="37" applyFont="1" applyFill="1" applyBorder="1" applyAlignment="1"/>
    <xf numFmtId="0" fontId="39" fillId="0" borderId="10" xfId="37" applyFont="1" applyFill="1" applyBorder="1" applyAlignment="1">
      <alignment horizontal="left"/>
    </xf>
    <xf numFmtId="0" fontId="40" fillId="0" borderId="0" xfId="37" applyFont="1" applyFill="1" applyBorder="1" applyAlignment="1">
      <alignment horizontal="right"/>
    </xf>
    <xf numFmtId="0" fontId="40" fillId="0" borderId="0" xfId="37" applyFont="1" applyFill="1" applyBorder="1" applyAlignment="1">
      <alignment horizontal="center"/>
    </xf>
    <xf numFmtId="0" fontId="40" fillId="0" borderId="0" xfId="37" applyNumberFormat="1" applyFont="1" applyFill="1" applyBorder="1" applyAlignment="1" applyProtection="1">
      <alignment horizontal="left"/>
      <protection locked="0"/>
    </xf>
    <xf numFmtId="0" fontId="39" fillId="0" borderId="11" xfId="37" applyFont="1" applyFill="1" applyBorder="1" applyAlignment="1"/>
    <xf numFmtId="0" fontId="41" fillId="0" borderId="0" xfId="37" applyFont="1" applyFill="1" applyBorder="1" applyAlignment="1"/>
    <xf numFmtId="0" fontId="39" fillId="0" borderId="0" xfId="37" applyFont="1" applyFill="1" applyBorder="1" applyAlignment="1"/>
    <xf numFmtId="0" fontId="36" fillId="0" borderId="10" xfId="37" applyFont="1" applyFill="1" applyBorder="1" applyAlignment="1">
      <alignment horizontal="left"/>
    </xf>
    <xf numFmtId="0" fontId="36" fillId="0" borderId="0" xfId="37" applyFont="1" applyFill="1" applyBorder="1" applyAlignment="1">
      <alignment horizontal="left"/>
    </xf>
    <xf numFmtId="0" fontId="37" fillId="0" borderId="0" xfId="37" applyNumberFormat="1" applyFont="1" applyFill="1" applyBorder="1" applyAlignment="1" applyProtection="1">
      <alignment horizontal="left"/>
      <protection locked="0"/>
    </xf>
    <xf numFmtId="193" fontId="37" fillId="0" borderId="0" xfId="37" applyNumberFormat="1" applyFont="1" applyFill="1" applyBorder="1" applyAlignment="1" applyProtection="1">
      <alignment horizontal="left"/>
      <protection locked="0"/>
    </xf>
    <xf numFmtId="191" fontId="36" fillId="0" borderId="0" xfId="37" applyNumberFormat="1" applyFont="1" applyFill="1" applyBorder="1" applyAlignment="1">
      <alignment horizontal="center"/>
    </xf>
    <xf numFmtId="3" fontId="36" fillId="0" borderId="0" xfId="37" applyNumberFormat="1" applyFont="1" applyFill="1" applyBorder="1" applyAlignment="1"/>
    <xf numFmtId="0" fontId="36" fillId="0" borderId="0" xfId="37" applyFont="1" applyFill="1" applyBorder="1" applyAlignment="1"/>
    <xf numFmtId="0" fontId="36" fillId="0" borderId="11" xfId="37" applyFont="1" applyFill="1" applyBorder="1" applyAlignment="1"/>
    <xf numFmtId="0" fontId="30" fillId="0" borderId="0" xfId="37" applyFont="1" applyFill="1" applyBorder="1" applyAlignment="1"/>
    <xf numFmtId="0" fontId="36" fillId="0" borderId="12" xfId="37" applyFont="1" applyFill="1" applyBorder="1" applyAlignment="1">
      <alignment horizontal="left" vertical="center"/>
    </xf>
    <xf numFmtId="0" fontId="36" fillId="0" borderId="6" xfId="37" applyFont="1" applyFill="1" applyBorder="1" applyAlignment="1">
      <alignment horizontal="left" vertical="center"/>
    </xf>
    <xf numFmtId="0" fontId="36" fillId="0" borderId="6" xfId="37" quotePrefix="1" applyFont="1" applyFill="1" applyBorder="1" applyAlignment="1">
      <alignment horizontal="left" vertical="center"/>
    </xf>
    <xf numFmtId="0" fontId="36" fillId="0" borderId="6" xfId="37" applyFont="1" applyFill="1" applyBorder="1" applyAlignment="1">
      <alignment vertical="center"/>
    </xf>
    <xf numFmtId="0" fontId="36" fillId="0" borderId="6" xfId="37" applyFont="1" applyFill="1" applyBorder="1" applyAlignment="1">
      <alignment horizontal="center" vertical="center"/>
    </xf>
    <xf numFmtId="3" fontId="36" fillId="0" borderId="6" xfId="37" applyNumberFormat="1" applyFont="1" applyFill="1" applyBorder="1" applyAlignment="1">
      <alignment vertical="center"/>
    </xf>
    <xf numFmtId="186" fontId="36" fillId="0" borderId="6" xfId="37" applyNumberFormat="1" applyFont="1" applyFill="1" applyBorder="1" applyAlignment="1">
      <alignment vertical="center"/>
    </xf>
    <xf numFmtId="191" fontId="36" fillId="0" borderId="6" xfId="37" applyNumberFormat="1" applyFont="1" applyFill="1" applyBorder="1" applyAlignment="1">
      <alignment horizontal="center" vertical="top"/>
    </xf>
    <xf numFmtId="0" fontId="36" fillId="0" borderId="6" xfId="37" applyFont="1" applyFill="1" applyBorder="1"/>
    <xf numFmtId="0" fontId="36" fillId="0" borderId="13" xfId="37" applyFont="1" applyFill="1" applyBorder="1"/>
    <xf numFmtId="0" fontId="25" fillId="0" borderId="0" xfId="37" applyFont="1" applyFill="1" applyAlignment="1">
      <alignment horizontal="center" vertical="center"/>
    </xf>
    <xf numFmtId="183" fontId="42" fillId="0" borderId="0" xfId="37" applyNumberFormat="1" applyFont="1" applyFill="1" applyAlignment="1">
      <alignment horizontal="center" vertical="center"/>
    </xf>
    <xf numFmtId="0" fontId="42" fillId="0" borderId="0" xfId="37" applyFont="1" applyFill="1" applyAlignment="1">
      <alignment horizontal="center" vertical="center"/>
    </xf>
    <xf numFmtId="0" fontId="3" fillId="0" borderId="0" xfId="37" applyFont="1" applyFill="1"/>
    <xf numFmtId="0" fontId="52" fillId="0" borderId="8" xfId="37" applyFont="1" applyFill="1" applyBorder="1"/>
    <xf numFmtId="3" fontId="52" fillId="0" borderId="8" xfId="37" applyNumberFormat="1" applyFont="1" applyFill="1" applyBorder="1"/>
    <xf numFmtId="191" fontId="52" fillId="0" borderId="8" xfId="37" applyNumberFormat="1" applyFont="1" applyFill="1" applyBorder="1" applyAlignment="1">
      <alignment horizontal="center"/>
    </xf>
    <xf numFmtId="0" fontId="53" fillId="0" borderId="0" xfId="37" applyFont="1" applyFill="1" applyBorder="1" applyAlignment="1"/>
    <xf numFmtId="0" fontId="53" fillId="0" borderId="0" xfId="37" applyFont="1" applyFill="1" applyBorder="1" applyAlignment="1">
      <alignment horizontal="left"/>
    </xf>
    <xf numFmtId="0" fontId="54" fillId="0" borderId="0" xfId="37" applyFont="1" applyFill="1" applyBorder="1" applyAlignment="1"/>
    <xf numFmtId="186" fontId="54" fillId="0" borderId="0" xfId="37" applyNumberFormat="1" applyFont="1" applyFill="1" applyBorder="1" applyAlignment="1"/>
    <xf numFmtId="3" fontId="54" fillId="0" borderId="0" xfId="37" applyNumberFormat="1" applyFont="1" applyFill="1" applyBorder="1" applyAlignment="1"/>
    <xf numFmtId="3" fontId="55" fillId="0" borderId="0" xfId="37" applyNumberFormat="1" applyFont="1" applyFill="1" applyBorder="1" applyAlignment="1">
      <alignment horizontal="right"/>
    </xf>
    <xf numFmtId="0" fontId="55" fillId="0" borderId="0" xfId="37" applyNumberFormat="1" applyFont="1" applyFill="1" applyBorder="1" applyAlignment="1">
      <alignment horizontal="right"/>
    </xf>
    <xf numFmtId="0" fontId="51" fillId="0" borderId="0" xfId="37" quotePrefix="1" applyFont="1" applyFill="1" applyBorder="1" applyAlignment="1">
      <alignment horizontal="left"/>
    </xf>
    <xf numFmtId="0" fontId="53" fillId="0" borderId="0" xfId="37" applyFont="1" applyFill="1" applyBorder="1" applyAlignment="1">
      <alignment horizontal="left"/>
    </xf>
    <xf numFmtId="3" fontId="59" fillId="0" borderId="1" xfId="0" applyNumberFormat="1" applyFont="1" applyFill="1" applyBorder="1" applyAlignment="1">
      <alignment vertical="center"/>
    </xf>
    <xf numFmtId="0" fontId="61" fillId="0" borderId="0" xfId="0" applyFont="1" applyFill="1" applyAlignment="1">
      <alignment horizontal="center" vertical="center" shrinkToFit="1"/>
    </xf>
    <xf numFmtId="0" fontId="59" fillId="0" borderId="1" xfId="0" applyFont="1" applyFill="1" applyBorder="1" applyAlignment="1">
      <alignment vertical="center" shrinkToFit="1"/>
    </xf>
    <xf numFmtId="41" fontId="59" fillId="0" borderId="1" xfId="0" applyNumberFormat="1" applyFont="1" applyFill="1" applyBorder="1" applyAlignment="1">
      <alignment horizontal="center" vertical="center" shrinkToFit="1"/>
    </xf>
    <xf numFmtId="191" fontId="54" fillId="0" borderId="0" xfId="37" applyNumberFormat="1" applyFont="1" applyFill="1" applyBorder="1" applyAlignment="1">
      <alignment horizontal="center"/>
    </xf>
    <xf numFmtId="0" fontId="40" fillId="0" borderId="0" xfId="37" applyFont="1" applyFill="1" applyBorder="1" applyAlignment="1"/>
    <xf numFmtId="0" fontId="67" fillId="0" borderId="10" xfId="37" applyFont="1" applyFill="1" applyBorder="1" applyAlignment="1">
      <alignment horizontal="left"/>
    </xf>
    <xf numFmtId="0" fontId="67" fillId="0" borderId="0" xfId="37" applyFont="1" applyFill="1" applyBorder="1" applyAlignment="1">
      <alignment horizontal="left"/>
    </xf>
    <xf numFmtId="0" fontId="68" fillId="0" borderId="0" xfId="37" applyFont="1" applyFill="1" applyBorder="1" applyAlignment="1"/>
    <xf numFmtId="0" fontId="68" fillId="0" borderId="0" xfId="37" applyNumberFormat="1" applyFont="1" applyFill="1" applyBorder="1" applyAlignment="1" applyProtection="1">
      <alignment horizontal="left"/>
      <protection locked="0"/>
    </xf>
    <xf numFmtId="193" fontId="68" fillId="0" borderId="0" xfId="37" applyNumberFormat="1" applyFont="1" applyFill="1" applyBorder="1" applyAlignment="1" applyProtection="1">
      <alignment horizontal="left"/>
      <protection locked="0"/>
    </xf>
    <xf numFmtId="3" fontId="38" fillId="0" borderId="0" xfId="37" applyNumberFormat="1" applyFont="1" applyFill="1" applyBorder="1" applyAlignment="1">
      <alignment horizontal="right"/>
    </xf>
    <xf numFmtId="0" fontId="38" fillId="0" borderId="11" xfId="37" applyNumberFormat="1" applyFont="1" applyFill="1" applyBorder="1" applyAlignment="1">
      <alignment horizontal="left"/>
    </xf>
    <xf numFmtId="0" fontId="38" fillId="0" borderId="0" xfId="37" applyNumberFormat="1" applyFont="1" applyFill="1" applyBorder="1" applyAlignment="1">
      <alignment horizontal="left"/>
    </xf>
    <xf numFmtId="0" fontId="69" fillId="0" borderId="0" xfId="37" applyFont="1" applyFill="1" applyBorder="1" applyAlignment="1"/>
    <xf numFmtId="0" fontId="57" fillId="0" borderId="0" xfId="0" applyFont="1" applyFill="1" applyAlignment="1">
      <alignment horizontal="center" vertical="center"/>
    </xf>
    <xf numFmtId="0" fontId="57" fillId="0" borderId="0" xfId="0" applyFont="1" applyFill="1">
      <alignment vertical="center"/>
    </xf>
    <xf numFmtId="0" fontId="64" fillId="0" borderId="0" xfId="0" applyFont="1" applyFill="1" applyAlignment="1">
      <alignment horizontal="center" vertical="center"/>
    </xf>
    <xf numFmtId="0" fontId="64" fillId="0" borderId="0" xfId="0" applyFont="1" applyFill="1">
      <alignment vertical="center"/>
    </xf>
    <xf numFmtId="0" fontId="59" fillId="0" borderId="1" xfId="0" applyFont="1" applyFill="1" applyBorder="1" applyAlignment="1">
      <alignment horizontal="distributed" vertical="center" wrapText="1" shrinkToFit="1"/>
    </xf>
    <xf numFmtId="184" fontId="59" fillId="0" borderId="1" xfId="22" applyNumberFormat="1" applyFont="1" applyFill="1" applyBorder="1" applyAlignment="1">
      <alignment horizontal="distributed" vertical="center" justifyLastLine="1"/>
    </xf>
    <xf numFmtId="10" fontId="59" fillId="0" borderId="1" xfId="22" applyNumberFormat="1" applyFont="1" applyFill="1" applyBorder="1" applyAlignment="1">
      <alignment horizontal="distributed" vertical="center" shrinkToFit="1"/>
    </xf>
    <xf numFmtId="0" fontId="57" fillId="0" borderId="0" xfId="0" applyFont="1" applyFill="1" applyBorder="1">
      <alignment vertical="center"/>
    </xf>
    <xf numFmtId="202" fontId="59" fillId="0" borderId="1" xfId="0" applyNumberFormat="1" applyFont="1" applyFill="1" applyBorder="1" applyAlignment="1">
      <alignment horizontal="right" vertical="center" shrinkToFit="1"/>
    </xf>
    <xf numFmtId="205" fontId="59" fillId="0" borderId="1" xfId="0" applyNumberFormat="1" applyFont="1" applyFill="1" applyBorder="1" applyAlignment="1">
      <alignment horizontal="center" vertical="center" shrinkToFit="1"/>
    </xf>
    <xf numFmtId="3" fontId="59" fillId="0" borderId="1" xfId="0" applyNumberFormat="1" applyFont="1" applyFill="1" applyBorder="1" applyAlignment="1">
      <alignment horizontal="centerContinuous" vertical="center"/>
    </xf>
    <xf numFmtId="4" fontId="59" fillId="0" borderId="1" xfId="0" applyNumberFormat="1" applyFont="1" applyFill="1" applyBorder="1" applyAlignment="1">
      <alignment vertical="center" shrinkToFit="1"/>
    </xf>
    <xf numFmtId="0" fontId="57" fillId="0" borderId="0" xfId="0" applyFont="1" applyFill="1" applyAlignment="1">
      <alignment vertical="center" shrinkToFit="1"/>
    </xf>
    <xf numFmtId="0" fontId="57" fillId="0" borderId="0" xfId="0" applyFont="1" applyFill="1" applyAlignment="1">
      <alignment horizontal="center"/>
    </xf>
    <xf numFmtId="0" fontId="57" fillId="0" borderId="0" xfId="0" applyFont="1" applyFill="1" applyAlignment="1">
      <alignment horizontal="center" shrinkToFit="1"/>
    </xf>
    <xf numFmtId="0" fontId="70" fillId="0" borderId="0" xfId="37" quotePrefix="1" applyFont="1" applyFill="1" applyBorder="1" applyAlignment="1"/>
    <xf numFmtId="0" fontId="70" fillId="0" borderId="0" xfId="37" applyFont="1" applyFill="1" applyBorder="1" applyAlignment="1"/>
    <xf numFmtId="0" fontId="59" fillId="0" borderId="1" xfId="0" applyFont="1" applyFill="1" applyBorder="1" applyAlignment="1">
      <alignment horizontal="distributed" vertical="center" justifyLastLine="1"/>
    </xf>
    <xf numFmtId="0" fontId="59" fillId="0" borderId="1" xfId="0" applyFont="1" applyFill="1" applyBorder="1" applyAlignment="1">
      <alignment horizontal="distributed" vertical="center" wrapText="1" justifyLastLine="1"/>
    </xf>
    <xf numFmtId="41" fontId="65" fillId="0" borderId="1" xfId="94" applyFont="1" applyFill="1" applyBorder="1" applyAlignment="1">
      <alignment horizontal="center" vertical="center"/>
    </xf>
    <xf numFmtId="41" fontId="65" fillId="0" borderId="1" xfId="94" applyFont="1" applyFill="1" applyBorder="1" applyAlignment="1">
      <alignment vertical="center"/>
    </xf>
    <xf numFmtId="0" fontId="59" fillId="0" borderId="0" xfId="0" applyFont="1" applyFill="1" applyAlignment="1">
      <alignment vertical="center"/>
    </xf>
    <xf numFmtId="0" fontId="59" fillId="0" borderId="0" xfId="0" applyFont="1" applyFill="1" applyAlignment="1">
      <alignment vertical="center" shrinkToFit="1"/>
    </xf>
    <xf numFmtId="0" fontId="59" fillId="0" borderId="0" xfId="0" applyFont="1" applyFill="1" applyAlignment="1">
      <alignment horizontal="center" vertical="center" shrinkToFit="1"/>
    </xf>
    <xf numFmtId="41" fontId="59" fillId="0" borderId="0" xfId="94" applyFont="1" applyFill="1" applyAlignment="1">
      <alignment vertical="center"/>
    </xf>
    <xf numFmtId="41" fontId="59" fillId="0" borderId="0" xfId="94" applyFont="1" applyFill="1" applyAlignment="1">
      <alignment vertical="center" shrinkToFit="1"/>
    </xf>
    <xf numFmtId="10" fontId="59" fillId="0" borderId="1" xfId="22" applyNumberFormat="1" applyFont="1" applyFill="1" applyBorder="1" applyAlignment="1">
      <alignment horizontal="center" vertical="center" shrinkToFit="1"/>
    </xf>
    <xf numFmtId="4" fontId="59" fillId="0" borderId="1" xfId="0" applyNumberFormat="1" applyFont="1" applyFill="1" applyBorder="1" applyAlignment="1">
      <alignment horizontal="center" vertical="center" shrinkToFit="1"/>
    </xf>
    <xf numFmtId="41" fontId="65" fillId="0" borderId="1" xfId="94" applyFont="1" applyFill="1" applyBorder="1" applyAlignment="1">
      <alignment horizontal="center" vertical="center" shrinkToFit="1"/>
    </xf>
    <xf numFmtId="0" fontId="57" fillId="0" borderId="0" xfId="0" applyFont="1" applyFill="1" applyAlignment="1">
      <alignment horizontal="center" vertical="center" shrinkToFit="1"/>
    </xf>
    <xf numFmtId="0" fontId="66" fillId="0" borderId="0" xfId="37" applyFont="1" applyFill="1" applyBorder="1" applyAlignment="1"/>
    <xf numFmtId="0" fontId="66" fillId="0" borderId="0" xfId="37" applyFont="1" applyFill="1" applyBorder="1" applyAlignment="1">
      <alignment horizontal="left"/>
    </xf>
    <xf numFmtId="208" fontId="57" fillId="0" borderId="0" xfId="0" applyNumberFormat="1" applyFont="1" applyFill="1" applyBorder="1">
      <alignment vertical="center"/>
    </xf>
    <xf numFmtId="0" fontId="59" fillId="0" borderId="1" xfId="0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 shrinkToFit="1"/>
    </xf>
    <xf numFmtId="0" fontId="60" fillId="0" borderId="1" xfId="0" applyFont="1" applyFill="1" applyBorder="1" applyAlignment="1">
      <alignment horizontal="left"/>
    </xf>
    <xf numFmtId="0" fontId="62" fillId="0" borderId="1" xfId="0" applyFont="1" applyFill="1" applyBorder="1" applyAlignment="1">
      <alignment horizontal="left" shrinkToFit="1"/>
    </xf>
    <xf numFmtId="0" fontId="63" fillId="0" borderId="1" xfId="0" applyFont="1" applyFill="1" applyBorder="1" applyAlignment="1">
      <alignment horizontal="center" vertical="center" shrinkToFit="1"/>
    </xf>
    <xf numFmtId="0" fontId="64" fillId="0" borderId="1" xfId="0" applyFont="1" applyFill="1" applyBorder="1" applyAlignment="1">
      <alignment horizontal="center" shrinkToFit="1"/>
    </xf>
    <xf numFmtId="0" fontId="64" fillId="0" borderId="1" xfId="0" applyFont="1" applyFill="1" applyBorder="1" applyAlignment="1">
      <alignment horizontal="center"/>
    </xf>
    <xf numFmtId="0" fontId="64" fillId="0" borderId="1" xfId="0" applyFont="1" applyFill="1" applyBorder="1">
      <alignment vertical="center"/>
    </xf>
    <xf numFmtId="0" fontId="64" fillId="0" borderId="1" xfId="0" applyFont="1" applyFill="1" applyBorder="1" applyAlignment="1">
      <alignment vertical="center" shrinkToFit="1"/>
    </xf>
    <xf numFmtId="0" fontId="64" fillId="0" borderId="1" xfId="0" applyFont="1" applyFill="1" applyBorder="1" applyAlignment="1">
      <alignment horizontal="center" vertical="center" shrinkToFit="1"/>
    </xf>
    <xf numFmtId="41" fontId="65" fillId="0" borderId="1" xfId="94" applyFont="1" applyFill="1" applyBorder="1" applyAlignment="1">
      <alignment vertical="center" shrinkToFit="1"/>
    </xf>
    <xf numFmtId="0" fontId="59" fillId="0" borderId="1" xfId="0" applyFont="1" applyFill="1" applyBorder="1" applyAlignment="1">
      <alignment vertical="center"/>
    </xf>
    <xf numFmtId="41" fontId="65" fillId="0" borderId="1" xfId="0" applyNumberFormat="1" applyFont="1" applyFill="1" applyBorder="1" applyAlignment="1">
      <alignment vertical="center"/>
    </xf>
    <xf numFmtId="41" fontId="59" fillId="0" borderId="1" xfId="94" applyFont="1" applyFill="1" applyBorder="1" applyAlignment="1">
      <alignment horizontal="center" vertical="center"/>
    </xf>
    <xf numFmtId="41" fontId="59" fillId="0" borderId="1" xfId="94" applyFont="1" applyFill="1" applyBorder="1" applyAlignment="1">
      <alignment vertical="center"/>
    </xf>
    <xf numFmtId="0" fontId="59" fillId="0" borderId="1" xfId="0" applyFont="1" applyFill="1" applyBorder="1" applyAlignment="1">
      <alignment horizontal="center" vertical="center"/>
    </xf>
    <xf numFmtId="41" fontId="59" fillId="0" borderId="1" xfId="94" applyFont="1" applyFill="1" applyBorder="1" applyAlignment="1">
      <alignment horizontal="center" vertical="center"/>
    </xf>
    <xf numFmtId="9" fontId="59" fillId="0" borderId="1" xfId="0" applyNumberFormat="1" applyFont="1" applyFill="1" applyBorder="1" applyAlignment="1">
      <alignment horizontal="center" vertical="center" shrinkToFit="1"/>
    </xf>
    <xf numFmtId="41" fontId="59" fillId="0" borderId="0" xfId="0" applyNumberFormat="1" applyFont="1" applyFill="1" applyAlignment="1">
      <alignment horizontal="center" vertical="center" shrinkToFit="1"/>
    </xf>
    <xf numFmtId="183" fontId="59" fillId="0" borderId="0" xfId="0" applyNumberFormat="1" applyFont="1" applyFill="1" applyAlignment="1">
      <alignment horizontal="center" vertical="center" shrinkToFit="1"/>
    </xf>
    <xf numFmtId="41" fontId="65" fillId="0" borderId="0" xfId="94" applyFont="1" applyFill="1" applyAlignment="1">
      <alignment vertical="center"/>
    </xf>
    <xf numFmtId="0" fontId="56" fillId="0" borderId="0" xfId="37" applyNumberFormat="1" applyFont="1" applyFill="1" applyBorder="1" applyAlignment="1"/>
    <xf numFmtId="3" fontId="59" fillId="0" borderId="1" xfId="0" applyNumberFormat="1" applyFont="1" applyFill="1" applyBorder="1" applyAlignment="1">
      <alignment vertical="center"/>
    </xf>
    <xf numFmtId="41" fontId="57" fillId="0" borderId="0" xfId="94" applyFont="1" applyFill="1">
      <alignment vertical="center"/>
    </xf>
    <xf numFmtId="41" fontId="64" fillId="0" borderId="0" xfId="94" applyFont="1" applyFill="1">
      <alignment vertical="center"/>
    </xf>
    <xf numFmtId="41" fontId="57" fillId="0" borderId="0" xfId="94" applyFont="1" applyFill="1" applyBorder="1">
      <alignment vertical="center"/>
    </xf>
    <xf numFmtId="41" fontId="57" fillId="0" borderId="0" xfId="0" applyNumberFormat="1" applyFont="1" applyFill="1" applyBorder="1">
      <alignment vertical="center"/>
    </xf>
    <xf numFmtId="41" fontId="57" fillId="0" borderId="0" xfId="0" applyNumberFormat="1" applyFont="1" applyFill="1" applyBorder="1" applyAlignment="1">
      <alignment horizontal="center" vertical="center"/>
    </xf>
    <xf numFmtId="41" fontId="57" fillId="0" borderId="0" xfId="94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207" fontId="57" fillId="0" borderId="0" xfId="94" applyNumberFormat="1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/>
    </xf>
    <xf numFmtId="41" fontId="65" fillId="0" borderId="1" xfId="94" applyFont="1" applyFill="1" applyBorder="1" applyAlignment="1">
      <alignment horizontal="center" vertical="center"/>
    </xf>
    <xf numFmtId="0" fontId="76" fillId="0" borderId="1" xfId="0" applyFont="1" applyFill="1" applyBorder="1" applyAlignment="1">
      <alignment vertical="center" shrinkToFit="1"/>
    </xf>
    <xf numFmtId="41" fontId="76" fillId="0" borderId="1" xfId="0" applyNumberFormat="1" applyFont="1" applyFill="1" applyBorder="1" applyAlignment="1">
      <alignment horizontal="center" vertical="center" shrinkToFit="1"/>
    </xf>
    <xf numFmtId="205" fontId="76" fillId="0" borderId="1" xfId="0" applyNumberFormat="1" applyFont="1" applyFill="1" applyBorder="1" applyAlignment="1">
      <alignment horizontal="center" vertical="center" shrinkToFit="1"/>
    </xf>
    <xf numFmtId="0" fontId="76" fillId="0" borderId="1" xfId="0" applyFont="1" applyFill="1" applyBorder="1" applyAlignment="1">
      <alignment horizontal="center" vertical="center"/>
    </xf>
    <xf numFmtId="3" fontId="76" fillId="0" borderId="1" xfId="0" applyNumberFormat="1" applyFont="1" applyFill="1" applyBorder="1" applyAlignment="1">
      <alignment horizontal="centerContinuous" vertical="center"/>
    </xf>
    <xf numFmtId="3" fontId="76" fillId="0" borderId="1" xfId="0" applyNumberFormat="1" applyFont="1" applyFill="1" applyBorder="1" applyAlignment="1">
      <alignment vertical="center"/>
    </xf>
    <xf numFmtId="4" fontId="76" fillId="0" borderId="1" xfId="0" applyNumberFormat="1" applyFont="1" applyFill="1" applyBorder="1" applyAlignment="1">
      <alignment horizontal="center" vertical="center" shrinkToFit="1"/>
    </xf>
    <xf numFmtId="4" fontId="76" fillId="0" borderId="1" xfId="0" applyNumberFormat="1" applyFont="1" applyFill="1" applyBorder="1" applyAlignment="1">
      <alignment vertical="center" shrinkToFit="1"/>
    </xf>
    <xf numFmtId="211" fontId="59" fillId="0" borderId="0" xfId="0" applyNumberFormat="1" applyFont="1" applyFill="1" applyAlignment="1">
      <alignment vertical="center"/>
    </xf>
    <xf numFmtId="41" fontId="59" fillId="0" borderId="0" xfId="0" applyNumberFormat="1" applyFont="1" applyFill="1" applyAlignment="1">
      <alignment vertical="center"/>
    </xf>
    <xf numFmtId="211" fontId="59" fillId="0" borderId="0" xfId="94" applyNumberFormat="1" applyFont="1" applyFill="1" applyAlignment="1">
      <alignment vertical="center" shrinkToFit="1"/>
    </xf>
    <xf numFmtId="41" fontId="59" fillId="0" borderId="1" xfId="94" applyFont="1" applyFill="1" applyBorder="1" applyAlignment="1">
      <alignment horizontal="center" vertical="center"/>
    </xf>
    <xf numFmtId="0" fontId="56" fillId="0" borderId="8" xfId="37" applyFont="1" applyFill="1" applyBorder="1" applyAlignment="1">
      <alignment horizontal="center"/>
    </xf>
    <xf numFmtId="3" fontId="35" fillId="0" borderId="6" xfId="37" applyNumberFormat="1" applyFont="1" applyFill="1" applyBorder="1" applyAlignment="1">
      <alignment horizontal="center"/>
    </xf>
    <xf numFmtId="0" fontId="53" fillId="0" borderId="6" xfId="37" quotePrefix="1" applyFont="1" applyFill="1" applyBorder="1" applyAlignment="1">
      <alignment horizontal="center" vertical="center"/>
    </xf>
    <xf numFmtId="0" fontId="79" fillId="0" borderId="0" xfId="37" applyFont="1" applyFill="1" applyBorder="1" applyAlignment="1">
      <alignment horizontal="center" vertical="center" wrapText="1" shrinkToFit="1"/>
    </xf>
    <xf numFmtId="0" fontId="79" fillId="0" borderId="0" xfId="37" applyFont="1" applyFill="1" applyBorder="1" applyAlignment="1">
      <alignment horizontal="center" vertical="center" shrinkToFit="1"/>
    </xf>
    <xf numFmtId="0" fontId="66" fillId="0" borderId="14" xfId="37" applyFont="1" applyFill="1" applyBorder="1" applyAlignment="1">
      <alignment horizontal="left"/>
    </xf>
    <xf numFmtId="191" fontId="72" fillId="0" borderId="18" xfId="37" applyNumberFormat="1" applyFont="1" applyFill="1" applyBorder="1" applyAlignment="1">
      <alignment horizontal="center" vertical="center"/>
    </xf>
    <xf numFmtId="191" fontId="72" fillId="0" borderId="19" xfId="37" applyNumberFormat="1" applyFont="1" applyFill="1" applyBorder="1" applyAlignment="1">
      <alignment horizontal="center" vertical="center"/>
    </xf>
    <xf numFmtId="0" fontId="53" fillId="0" borderId="5" xfId="37" quotePrefix="1" applyFont="1" applyFill="1" applyBorder="1" applyAlignment="1">
      <alignment horizontal="center"/>
    </xf>
    <xf numFmtId="0" fontId="71" fillId="0" borderId="17" xfId="37" applyFont="1" applyFill="1" applyBorder="1" applyAlignment="1">
      <alignment horizontal="center" vertical="center"/>
    </xf>
    <xf numFmtId="0" fontId="71" fillId="0" borderId="18" xfId="37" applyFont="1" applyFill="1" applyBorder="1" applyAlignment="1">
      <alignment horizontal="center" vertical="center"/>
    </xf>
    <xf numFmtId="0" fontId="78" fillId="0" borderId="0" xfId="37" applyFont="1" applyFill="1" applyBorder="1" applyAlignment="1">
      <alignment horizontal="center" vertical="center"/>
    </xf>
    <xf numFmtId="191" fontId="71" fillId="0" borderId="18" xfId="37" applyNumberFormat="1" applyFont="1" applyFill="1" applyBorder="1" applyAlignment="1">
      <alignment horizontal="center" vertical="center"/>
    </xf>
    <xf numFmtId="3" fontId="71" fillId="0" borderId="18" xfId="37" applyNumberFormat="1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left" vertical="center"/>
    </xf>
    <xf numFmtId="10" fontId="59" fillId="0" borderId="1" xfId="0" applyNumberFormat="1" applyFont="1" applyFill="1" applyBorder="1" applyAlignment="1">
      <alignment horizontal="center" vertical="center" shrinkToFit="1"/>
    </xf>
    <xf numFmtId="41" fontId="59" fillId="0" borderId="1" xfId="94" applyFont="1" applyFill="1" applyBorder="1" applyAlignment="1">
      <alignment horizontal="center" vertical="center"/>
    </xf>
    <xf numFmtId="207" fontId="59" fillId="0" borderId="1" xfId="94" applyNumberFormat="1" applyFont="1" applyFill="1" applyBorder="1" applyAlignment="1">
      <alignment vertical="center"/>
    </xf>
    <xf numFmtId="0" fontId="65" fillId="0" borderId="1" xfId="0" applyFont="1" applyFill="1" applyBorder="1" applyAlignment="1">
      <alignment horizontal="center" vertical="center"/>
    </xf>
    <xf numFmtId="41" fontId="59" fillId="0" borderId="1" xfId="94" applyFont="1" applyFill="1" applyBorder="1" applyAlignment="1">
      <alignment horizontal="left" vertical="center"/>
    </xf>
    <xf numFmtId="9" fontId="59" fillId="0" borderId="1" xfId="0" applyNumberFormat="1" applyFont="1" applyFill="1" applyBorder="1" applyAlignment="1">
      <alignment horizontal="center" vertical="center" shrinkToFit="1"/>
    </xf>
    <xf numFmtId="188" fontId="59" fillId="0" borderId="1" xfId="94" applyNumberFormat="1" applyFont="1" applyFill="1" applyBorder="1" applyAlignment="1">
      <alignment vertical="center"/>
    </xf>
    <xf numFmtId="0" fontId="65" fillId="0" borderId="15" xfId="0" applyFont="1" applyFill="1" applyBorder="1" applyAlignment="1">
      <alignment horizontal="center" vertical="center"/>
    </xf>
    <xf numFmtId="0" fontId="65" fillId="0" borderId="5" xfId="0" applyFont="1" applyFill="1" applyBorder="1" applyAlignment="1">
      <alignment horizontal="center" vertical="center"/>
    </xf>
    <xf numFmtId="0" fontId="65" fillId="0" borderId="16" xfId="0" applyFont="1" applyFill="1" applyBorder="1" applyAlignment="1">
      <alignment horizontal="center" vertical="center"/>
    </xf>
    <xf numFmtId="41" fontId="59" fillId="0" borderId="15" xfId="94" applyFont="1" applyFill="1" applyBorder="1" applyAlignment="1">
      <alignment horizontal="center" vertical="center"/>
    </xf>
    <xf numFmtId="41" fontId="59" fillId="0" borderId="5" xfId="94" applyFont="1" applyFill="1" applyBorder="1" applyAlignment="1">
      <alignment horizontal="center" vertical="center"/>
    </xf>
    <xf numFmtId="41" fontId="59" fillId="0" borderId="16" xfId="94" applyFont="1" applyFill="1" applyBorder="1" applyAlignment="1">
      <alignment horizontal="center" vertical="center"/>
    </xf>
    <xf numFmtId="184" fontId="59" fillId="0" borderId="1" xfId="0" applyNumberFormat="1" applyFont="1" applyFill="1" applyBorder="1" applyAlignment="1">
      <alignment horizontal="center" vertical="center" shrinkToFit="1"/>
    </xf>
    <xf numFmtId="189" fontId="59" fillId="0" borderId="1" xfId="94" applyNumberFormat="1" applyFont="1" applyFill="1" applyBorder="1" applyAlignment="1">
      <alignment vertical="center"/>
    </xf>
    <xf numFmtId="210" fontId="59" fillId="0" borderId="1" xfId="0" applyNumberFormat="1" applyFont="1" applyFill="1" applyBorder="1" applyAlignment="1">
      <alignment horizontal="center" vertical="center" shrinkToFit="1"/>
    </xf>
    <xf numFmtId="209" fontId="59" fillId="0" borderId="1" xfId="94" applyNumberFormat="1" applyFont="1" applyFill="1" applyBorder="1" applyAlignment="1">
      <alignment vertical="center"/>
    </xf>
    <xf numFmtId="0" fontId="59" fillId="0" borderId="1" xfId="0" applyFont="1" applyFill="1" applyBorder="1" applyAlignment="1">
      <alignment horizontal="center" vertical="center" shrinkToFit="1"/>
    </xf>
    <xf numFmtId="206" fontId="59" fillId="0" borderId="1" xfId="94" applyNumberFormat="1" applyFont="1" applyFill="1" applyBorder="1" applyAlignment="1">
      <alignment vertical="center"/>
    </xf>
    <xf numFmtId="41" fontId="65" fillId="0" borderId="1" xfId="94" applyFont="1" applyFill="1" applyBorder="1" applyAlignment="1">
      <alignment horizontal="center" vertical="center"/>
    </xf>
    <xf numFmtId="0" fontId="59" fillId="0" borderId="0" xfId="0" applyFont="1" applyFill="1" applyAlignment="1">
      <alignment horizontal="center" vertical="center"/>
    </xf>
    <xf numFmtId="0" fontId="73" fillId="0" borderId="1" xfId="0" applyFont="1" applyFill="1" applyBorder="1" applyAlignment="1">
      <alignment horizontal="center"/>
    </xf>
    <xf numFmtId="0" fontId="59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 shrinkToFit="1"/>
    </xf>
    <xf numFmtId="0" fontId="75" fillId="0" borderId="0" xfId="37" applyFont="1" applyFill="1" applyBorder="1" applyAlignment="1"/>
    <xf numFmtId="0" fontId="58" fillId="0" borderId="0" xfId="37" applyNumberFormat="1" applyFont="1" applyFill="1" applyBorder="1" applyAlignment="1" applyProtection="1">
      <protection locked="0"/>
    </xf>
    <xf numFmtId="0" fontId="59" fillId="3" borderId="1" xfId="0" applyFont="1" applyFill="1" applyBorder="1" applyAlignment="1">
      <alignment horizontal="center" vertical="center"/>
    </xf>
  </cellXfs>
  <cellStyles count="100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99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5"/>
    <cellStyle name="표준 7" xfId="96"/>
    <cellStyle name="표준 8" xfId="97"/>
    <cellStyle name="표준 9" xfId="98"/>
    <cellStyle name="標準_Akia(F）-8" xfId="43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ESISMessenger\temp\&#50672;&#44036;&#45800;&#44032;(2015)\2015\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Q102"/>
  <sheetViews>
    <sheetView tabSelected="1" view="pageBreakPreview" zoomScale="85" zoomScaleNormal="75" zoomScaleSheetLayoutView="85" workbookViewId="0">
      <selection activeCell="C3" sqref="C3"/>
    </sheetView>
  </sheetViews>
  <sheetFormatPr defaultRowHeight="12"/>
  <cols>
    <col min="1" max="5" width="4.1640625" style="67" customWidth="1"/>
    <col min="6" max="6" width="4.33203125" style="67" customWidth="1"/>
    <col min="7" max="41" width="4.1640625" style="67" customWidth="1"/>
    <col min="42" max="16384" width="9.33203125" style="67"/>
  </cols>
  <sheetData>
    <row r="1" spans="1:43" s="4" customFormat="1" ht="99.95" customHeight="1">
      <c r="A1" s="1"/>
      <c r="B1" s="2"/>
      <c r="C1" s="173" t="s">
        <v>105</v>
      </c>
      <c r="D1" s="173"/>
      <c r="E1" s="173"/>
      <c r="F1" s="173"/>
      <c r="G1" s="173"/>
      <c r="H1" s="173"/>
      <c r="I1" s="68"/>
      <c r="J1" s="68"/>
      <c r="K1" s="69"/>
      <c r="L1" s="69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70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3"/>
    </row>
    <row r="2" spans="1:43" s="7" customFormat="1" ht="129.94999999999999" customHeight="1">
      <c r="A2" s="5"/>
      <c r="B2" s="6"/>
      <c r="C2" s="176" t="s">
        <v>109</v>
      </c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73"/>
      <c r="AO2" s="8"/>
    </row>
    <row r="3" spans="1:43" s="7" customFormat="1" ht="140.1" customHeight="1">
      <c r="A3" s="5"/>
      <c r="B3" s="6"/>
      <c r="C3" s="72"/>
      <c r="D3" s="79"/>
      <c r="E3" s="71"/>
      <c r="F3" s="71"/>
      <c r="G3" s="71"/>
      <c r="H3" s="74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84"/>
      <c r="AB3" s="75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8"/>
    </row>
    <row r="4" spans="1:43" s="7" customFormat="1" ht="129.94999999999999" customHeight="1">
      <c r="A4" s="5"/>
      <c r="B4" s="6"/>
      <c r="C4" s="72"/>
      <c r="D4" s="72"/>
      <c r="E4" s="71"/>
      <c r="F4" s="71"/>
      <c r="G4" s="71"/>
      <c r="H4" s="74"/>
      <c r="I4" s="75"/>
      <c r="J4" s="75"/>
      <c r="K4" s="76"/>
      <c r="L4" s="76"/>
      <c r="M4" s="76"/>
      <c r="N4" s="76"/>
      <c r="O4" s="76"/>
      <c r="P4" s="76"/>
      <c r="Q4" s="76"/>
      <c r="R4" s="76"/>
      <c r="S4" s="76"/>
      <c r="T4" s="76"/>
      <c r="U4" s="77"/>
      <c r="V4" s="77"/>
      <c r="W4" s="77"/>
      <c r="X4" s="77"/>
      <c r="Y4" s="77"/>
      <c r="Z4" s="77"/>
      <c r="AA4" s="149" t="s">
        <v>100</v>
      </c>
      <c r="AB4" s="77"/>
      <c r="AC4" s="149"/>
      <c r="AD4" s="77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0"/>
      <c r="AP4" s="9"/>
      <c r="AQ4" s="9"/>
    </row>
    <row r="5" spans="1:43" s="19" customFormat="1" ht="9.9499999999999993" customHeight="1" thickBot="1">
      <c r="A5" s="11"/>
      <c r="B5" s="12"/>
      <c r="C5" s="13"/>
      <c r="D5" s="13"/>
      <c r="E5" s="14"/>
      <c r="F5" s="15"/>
      <c r="G5" s="16"/>
      <c r="H5" s="17"/>
      <c r="I5" s="16"/>
      <c r="J5" s="16"/>
      <c r="K5" s="174"/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6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8"/>
    </row>
    <row r="6" spans="1:43" s="20" customFormat="1" ht="39.950000000000003" customHeight="1" thickBot="1">
      <c r="A6" s="175" t="s">
        <v>10</v>
      </c>
      <c r="B6" s="175"/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  <c r="W6" s="175"/>
      <c r="X6" s="175"/>
      <c r="Y6" s="175"/>
      <c r="Z6" s="175"/>
      <c r="AA6" s="175"/>
      <c r="AB6" s="175"/>
      <c r="AC6" s="175"/>
      <c r="AD6" s="175"/>
      <c r="AE6" s="175"/>
      <c r="AF6" s="175"/>
      <c r="AG6" s="175"/>
      <c r="AH6" s="175"/>
      <c r="AI6" s="175"/>
      <c r="AJ6" s="175"/>
      <c r="AK6" s="175"/>
      <c r="AL6" s="175"/>
      <c r="AM6" s="175"/>
      <c r="AN6" s="175"/>
      <c r="AO6" s="175"/>
    </row>
    <row r="7" spans="1:43" s="21" customFormat="1" ht="60" customHeight="1">
      <c r="A7" s="182" t="s">
        <v>98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 t="s">
        <v>97</v>
      </c>
      <c r="N7" s="183"/>
      <c r="O7" s="183"/>
      <c r="P7" s="186"/>
      <c r="Q7" s="186"/>
      <c r="R7" s="186"/>
      <c r="S7" s="186"/>
      <c r="T7" s="186"/>
      <c r="U7" s="186"/>
      <c r="V7" s="186"/>
      <c r="W7" s="185" t="s">
        <v>25</v>
      </c>
      <c r="X7" s="185"/>
      <c r="Y7" s="185"/>
      <c r="Z7" s="185"/>
      <c r="AA7" s="185"/>
      <c r="AB7" s="185"/>
      <c r="AC7" s="185"/>
      <c r="AD7" s="185"/>
      <c r="AE7" s="185"/>
      <c r="AF7" s="185"/>
      <c r="AG7" s="179"/>
      <c r="AH7" s="179"/>
      <c r="AI7" s="179"/>
      <c r="AJ7" s="179"/>
      <c r="AK7" s="179"/>
      <c r="AL7" s="179"/>
      <c r="AM7" s="179"/>
      <c r="AN7" s="179"/>
      <c r="AO7" s="180"/>
    </row>
    <row r="8" spans="1:43" s="21" customFormat="1" ht="60" customHeight="1">
      <c r="A8" s="22"/>
      <c r="B8" s="23"/>
      <c r="C8" s="181" t="str">
        <f>C1</f>
        <v>2024년도</v>
      </c>
      <c r="D8" s="181"/>
      <c r="E8" s="181"/>
      <c r="F8" s="181"/>
      <c r="G8" s="181"/>
      <c r="H8" s="181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5"/>
      <c r="AB8" s="24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7"/>
    </row>
    <row r="9" spans="1:43" s="21" customFormat="1" ht="31.5" customHeight="1">
      <c r="A9" s="22"/>
      <c r="B9" s="23"/>
      <c r="C9" s="78"/>
      <c r="D9" s="78"/>
      <c r="E9" s="78"/>
      <c r="F9" s="78"/>
      <c r="G9" s="78"/>
      <c r="H9" s="78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5"/>
      <c r="AB9" s="24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7"/>
    </row>
    <row r="10" spans="1:43" s="7" customFormat="1" ht="39.950000000000003" customHeight="1">
      <c r="A10" s="28"/>
      <c r="B10" s="29"/>
      <c r="C10" s="184" t="str">
        <f>C2</f>
        <v>공 사 명 : 2024년 권역별 노면표시 긴급정비공사(3권역)</v>
      </c>
      <c r="D10" s="184"/>
      <c r="E10" s="184"/>
      <c r="F10" s="184"/>
      <c r="G10" s="184"/>
      <c r="H10" s="184"/>
      <c r="I10" s="184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71"/>
      <c r="AO10" s="31"/>
    </row>
    <row r="11" spans="1:43" s="7" customFormat="1" ht="30" customHeight="1">
      <c r="A11" s="28"/>
      <c r="B11" s="32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4"/>
      <c r="V11" s="184"/>
      <c r="W11" s="184"/>
      <c r="X11" s="184"/>
      <c r="Y11" s="184"/>
      <c r="Z11" s="184"/>
      <c r="AA11" s="184"/>
      <c r="AB11" s="184"/>
      <c r="AC11" s="184"/>
      <c r="AD11" s="184"/>
      <c r="AE11" s="184"/>
      <c r="AF11" s="184"/>
      <c r="AG11" s="184"/>
      <c r="AH11" s="184"/>
      <c r="AI11" s="184"/>
      <c r="AJ11" s="184"/>
      <c r="AK11" s="184"/>
      <c r="AL11" s="184"/>
      <c r="AM11" s="184"/>
      <c r="AN11" s="30"/>
      <c r="AO11" s="31"/>
    </row>
    <row r="12" spans="1:43" s="43" customFormat="1" ht="39.950000000000003" customHeight="1">
      <c r="A12" s="38"/>
      <c r="B12" s="39"/>
      <c r="C12" s="40"/>
      <c r="D12" s="85"/>
      <c r="AM12" s="44"/>
      <c r="AN12" s="44"/>
      <c r="AO12" s="42"/>
    </row>
    <row r="13" spans="1:43" s="7" customFormat="1" ht="39.950000000000003" customHeight="1">
      <c r="A13" s="33"/>
      <c r="B13" s="34"/>
      <c r="C13" s="35"/>
      <c r="D13" s="35"/>
      <c r="E13" s="178" t="s">
        <v>107</v>
      </c>
      <c r="F13" s="178"/>
      <c r="G13" s="178"/>
      <c r="H13" s="178"/>
      <c r="I13" s="178"/>
      <c r="J13" s="178"/>
      <c r="K13" s="178"/>
      <c r="L13" s="178"/>
      <c r="M13" s="178"/>
      <c r="N13" s="178"/>
      <c r="O13" s="178"/>
      <c r="P13" s="178"/>
      <c r="Q13" s="178"/>
      <c r="R13" s="178"/>
      <c r="S13" s="178"/>
      <c r="T13" s="178"/>
      <c r="U13" s="178"/>
      <c r="V13" s="178"/>
      <c r="W13" s="178"/>
      <c r="X13" s="178"/>
      <c r="Y13" s="178"/>
      <c r="Z13" s="178"/>
      <c r="AA13" s="178"/>
      <c r="AB13" s="178"/>
      <c r="AC13" s="178"/>
      <c r="AD13" s="178"/>
      <c r="AE13" s="178"/>
      <c r="AF13" s="178"/>
      <c r="AG13" s="178"/>
      <c r="AH13" s="178"/>
      <c r="AI13" s="178"/>
      <c r="AJ13" s="178"/>
      <c r="AK13" s="36"/>
      <c r="AL13" s="36"/>
      <c r="AM13" s="36"/>
      <c r="AN13" s="36"/>
      <c r="AO13" s="37"/>
    </row>
    <row r="14" spans="1:43" s="7" customFormat="1" ht="20.100000000000001" customHeight="1">
      <c r="A14" s="33"/>
      <c r="B14" s="34"/>
      <c r="C14" s="35"/>
      <c r="D14" s="35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36"/>
      <c r="AL14" s="36"/>
      <c r="AM14" s="36"/>
      <c r="AN14" s="36"/>
      <c r="AO14" s="37"/>
    </row>
    <row r="15" spans="1:43" s="43" customFormat="1" ht="39.950000000000003" customHeight="1">
      <c r="A15" s="38"/>
      <c r="B15" s="39"/>
      <c r="C15" s="40"/>
      <c r="D15" s="40"/>
      <c r="E15" s="213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214"/>
      <c r="AH15" s="41"/>
      <c r="AI15" s="41"/>
      <c r="AJ15" s="41"/>
      <c r="AK15" s="41"/>
      <c r="AL15" s="41"/>
      <c r="AM15" s="41"/>
      <c r="AN15" s="41"/>
      <c r="AO15" s="42"/>
    </row>
    <row r="16" spans="1:43" s="43" customFormat="1" ht="20.100000000000001" customHeight="1">
      <c r="A16" s="38"/>
      <c r="B16" s="39"/>
      <c r="C16" s="40"/>
      <c r="D16" s="40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41"/>
      <c r="AH16" s="44"/>
      <c r="AI16" s="41"/>
      <c r="AJ16" s="41"/>
      <c r="AK16" s="41"/>
      <c r="AL16" s="41"/>
      <c r="AM16" s="41"/>
      <c r="AN16" s="41"/>
      <c r="AO16" s="42"/>
    </row>
    <row r="17" spans="1:43" s="43" customFormat="1" ht="39.950000000000003" customHeight="1">
      <c r="A17" s="38"/>
      <c r="B17" s="39"/>
      <c r="C17" s="40"/>
      <c r="D17" s="40"/>
      <c r="E17" s="110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41"/>
      <c r="AL17" s="41"/>
      <c r="AM17" s="41"/>
      <c r="AN17" s="41"/>
      <c r="AO17" s="42"/>
    </row>
    <row r="18" spans="1:43" s="53" customFormat="1" ht="39.950000000000003" customHeight="1">
      <c r="A18" s="45"/>
      <c r="B18" s="46"/>
      <c r="C18" s="30"/>
      <c r="D18" s="30"/>
      <c r="E18" s="30"/>
      <c r="F18" s="47"/>
      <c r="G18" s="47"/>
      <c r="H18" s="47"/>
      <c r="I18" s="47"/>
      <c r="J18" s="47"/>
      <c r="K18" s="47"/>
      <c r="L18" s="47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9"/>
      <c r="AB18" s="50"/>
      <c r="AC18" s="50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2"/>
    </row>
    <row r="19" spans="1:43" s="94" customFormat="1" ht="30" customHeight="1">
      <c r="A19" s="86"/>
      <c r="B19" s="87"/>
      <c r="C19" s="88"/>
      <c r="D19" s="88"/>
      <c r="E19" s="88"/>
      <c r="F19" s="89"/>
      <c r="G19" s="89"/>
      <c r="H19" s="89"/>
      <c r="I19" s="89"/>
      <c r="J19" s="89"/>
      <c r="K19" s="89"/>
      <c r="L19" s="89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1"/>
      <c r="Y19" s="91"/>
      <c r="Z19" s="91"/>
      <c r="AA19" s="149" t="s">
        <v>100</v>
      </c>
      <c r="AB19" s="91"/>
      <c r="AC19" s="91"/>
      <c r="AF19" s="149"/>
      <c r="AG19" s="149"/>
      <c r="AH19" s="149"/>
      <c r="AI19" s="149"/>
      <c r="AJ19" s="149"/>
      <c r="AK19" s="149"/>
      <c r="AL19" s="149"/>
      <c r="AM19" s="149"/>
      <c r="AN19" s="149"/>
      <c r="AO19" s="92"/>
      <c r="AP19" s="93"/>
      <c r="AQ19" s="93"/>
    </row>
    <row r="20" spans="1:43" s="21" customFormat="1" ht="9.9499999999999993" customHeight="1" thickBot="1">
      <c r="A20" s="54"/>
      <c r="B20" s="55"/>
      <c r="C20" s="56"/>
      <c r="D20" s="56"/>
      <c r="E20" s="57"/>
      <c r="F20" s="58"/>
      <c r="G20" s="59"/>
      <c r="H20" s="60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61" t="s">
        <v>108</v>
      </c>
      <c r="AB20" s="59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3"/>
    </row>
    <row r="21" spans="1:43" s="64" customFormat="1" ht="35.1" customHeight="1"/>
    <row r="22" spans="1:43" s="64" customFormat="1" ht="35.1" customHeight="1"/>
    <row r="23" spans="1:43" s="64" customFormat="1" ht="35.1" customHeight="1"/>
    <row r="24" spans="1:43" s="64" customFormat="1" ht="35.1" customHeight="1"/>
    <row r="25" spans="1:43" s="64" customFormat="1" ht="35.1" customHeight="1"/>
    <row r="26" spans="1:43" s="64" customFormat="1" ht="35.1" customHeight="1"/>
    <row r="27" spans="1:43" s="64" customFormat="1" ht="35.1" customHeight="1"/>
    <row r="28" spans="1:43" s="64" customFormat="1" ht="35.1" customHeight="1"/>
    <row r="29" spans="1:43" s="64" customFormat="1" ht="35.1" customHeight="1"/>
    <row r="30" spans="1:43" s="64" customFormat="1" ht="35.1" customHeight="1"/>
    <row r="31" spans="1:43" s="64" customFormat="1" ht="35.1" customHeight="1"/>
    <row r="32" spans="1:43" s="64" customFormat="1" ht="35.1" customHeight="1"/>
    <row r="33" spans="1:2" s="64" customFormat="1" ht="35.1" customHeight="1"/>
    <row r="34" spans="1:2" s="64" customFormat="1" ht="35.1" customHeight="1"/>
    <row r="35" spans="1:2" s="66" customFormat="1" ht="35.1" customHeight="1">
      <c r="A35" s="65"/>
      <c r="B35" s="65"/>
    </row>
    <row r="36" spans="1:2" s="64" customFormat="1" ht="9.9499999999999993" customHeight="1"/>
    <row r="37" spans="1:2" s="64" customFormat="1" ht="24.95" customHeight="1"/>
    <row r="38" spans="1:2" s="64" customFormat="1" ht="20.100000000000001" customHeight="1"/>
    <row r="39" spans="1:2" s="64" customFormat="1" ht="20.100000000000001" customHeight="1"/>
    <row r="40" spans="1:2" s="64" customFormat="1" ht="35.1" customHeight="1"/>
    <row r="41" spans="1:2" s="64" customFormat="1" ht="35.1" customHeight="1"/>
    <row r="42" spans="1:2" s="64" customFormat="1" ht="35.1" customHeight="1"/>
    <row r="43" spans="1:2" s="64" customFormat="1" ht="35.1" customHeight="1"/>
    <row r="44" spans="1:2" s="64" customFormat="1" ht="35.1" customHeight="1"/>
    <row r="45" spans="1:2" s="64" customFormat="1" ht="35.1" customHeight="1"/>
    <row r="46" spans="1:2" s="64" customFormat="1" ht="35.1" customHeight="1"/>
    <row r="47" spans="1:2" s="64" customFormat="1" ht="35.1" customHeight="1"/>
    <row r="48" spans="1:2" s="64" customFormat="1" ht="35.1" customHeight="1"/>
    <row r="49" spans="1:2" s="64" customFormat="1" ht="35.1" customHeight="1"/>
    <row r="50" spans="1:2" s="64" customFormat="1" ht="35.1" customHeight="1"/>
    <row r="51" spans="1:2" s="64" customFormat="1" ht="35.1" customHeight="1"/>
    <row r="52" spans="1:2" s="64" customFormat="1" ht="35.1" customHeight="1"/>
    <row r="53" spans="1:2" s="64" customFormat="1" ht="35.1" customHeight="1"/>
    <row r="54" spans="1:2" s="64" customFormat="1" ht="35.1" customHeight="1"/>
    <row r="55" spans="1:2" s="64" customFormat="1" ht="35.1" customHeight="1"/>
    <row r="56" spans="1:2" s="64" customFormat="1" ht="35.1" customHeight="1"/>
    <row r="57" spans="1:2" s="66" customFormat="1" ht="35.1" customHeight="1">
      <c r="A57" s="65"/>
      <c r="B57" s="65"/>
    </row>
    <row r="58" spans="1:2" s="64" customFormat="1" ht="9.9499999999999993" customHeight="1"/>
    <row r="59" spans="1:2" s="64" customFormat="1" ht="24.95" customHeight="1"/>
    <row r="60" spans="1:2" s="64" customFormat="1" ht="20.100000000000001" customHeight="1"/>
    <row r="61" spans="1:2" s="64" customFormat="1" ht="20.100000000000001" customHeight="1"/>
    <row r="62" spans="1:2" s="64" customFormat="1" ht="35.1" customHeight="1"/>
    <row r="63" spans="1:2" s="64" customFormat="1" ht="35.1" customHeight="1"/>
    <row r="64" spans="1:2" s="64" customFormat="1" ht="35.1" customHeight="1"/>
    <row r="65" spans="1:2" s="64" customFormat="1" ht="35.1" customHeight="1"/>
    <row r="66" spans="1:2" s="64" customFormat="1" ht="35.1" customHeight="1"/>
    <row r="67" spans="1:2" s="64" customFormat="1" ht="35.1" customHeight="1"/>
    <row r="68" spans="1:2" s="64" customFormat="1" ht="35.1" customHeight="1"/>
    <row r="69" spans="1:2" s="64" customFormat="1" ht="35.1" customHeight="1"/>
    <row r="70" spans="1:2" s="64" customFormat="1" ht="35.1" customHeight="1"/>
    <row r="71" spans="1:2" s="64" customFormat="1" ht="35.1" customHeight="1"/>
    <row r="72" spans="1:2" s="64" customFormat="1" ht="35.1" customHeight="1"/>
    <row r="73" spans="1:2" s="64" customFormat="1" ht="35.1" customHeight="1"/>
    <row r="74" spans="1:2" s="64" customFormat="1" ht="35.1" customHeight="1"/>
    <row r="75" spans="1:2" s="64" customFormat="1" ht="35.1" customHeight="1"/>
    <row r="76" spans="1:2" s="64" customFormat="1" ht="35.1" customHeight="1"/>
    <row r="77" spans="1:2" s="64" customFormat="1" ht="35.1" customHeight="1"/>
    <row r="78" spans="1:2" s="64" customFormat="1" ht="35.1" customHeight="1"/>
    <row r="79" spans="1:2" s="66" customFormat="1" ht="35.1" customHeight="1">
      <c r="A79" s="65"/>
      <c r="B79" s="65"/>
    </row>
    <row r="80" spans="1:2" s="64" customFormat="1" ht="9.9499999999999993" customHeight="1"/>
    <row r="81" s="64" customFormat="1" ht="24.95" customHeight="1"/>
    <row r="82" s="64" customFormat="1" ht="20.100000000000001" customHeight="1"/>
    <row r="83" s="64" customFormat="1" ht="20.100000000000001" customHeight="1"/>
    <row r="84" s="64" customFormat="1" ht="35.1" customHeight="1"/>
    <row r="85" s="64" customFormat="1" ht="35.1" customHeight="1"/>
    <row r="86" s="64" customFormat="1" ht="35.1" customHeight="1"/>
    <row r="87" s="64" customFormat="1" ht="35.1" customHeight="1"/>
    <row r="88" s="64" customFormat="1" ht="35.1" customHeight="1"/>
    <row r="89" s="64" customFormat="1" ht="35.1" customHeight="1"/>
    <row r="90" s="64" customFormat="1" ht="35.1" customHeight="1"/>
    <row r="91" s="64" customFormat="1" ht="35.1" customHeight="1"/>
    <row r="92" s="64" customFormat="1" ht="35.1" customHeight="1"/>
    <row r="93" s="64" customFormat="1" ht="35.1" customHeight="1"/>
    <row r="94" s="64" customFormat="1" ht="35.1" customHeight="1"/>
    <row r="95" s="64" customFormat="1" ht="35.1" customHeight="1"/>
    <row r="96" s="64" customFormat="1" ht="35.1" customHeight="1"/>
    <row r="97" spans="1:2" s="64" customFormat="1" ht="35.1" customHeight="1"/>
    <row r="98" spans="1:2" s="64" customFormat="1" ht="35.1" customHeight="1"/>
    <row r="99" spans="1:2" s="64" customFormat="1" ht="35.1" customHeight="1"/>
    <row r="100" spans="1:2" s="64" customFormat="1" ht="35.1" customHeight="1"/>
    <row r="101" spans="1:2" s="66" customFormat="1" ht="35.1" customHeight="1">
      <c r="A101" s="65"/>
      <c r="B101" s="65"/>
    </row>
    <row r="102" spans="1:2" ht="14.1" customHeight="1"/>
  </sheetData>
  <mergeCells count="14">
    <mergeCell ref="C1:H1"/>
    <mergeCell ref="K5:AA5"/>
    <mergeCell ref="A6:AO6"/>
    <mergeCell ref="C2:AM2"/>
    <mergeCell ref="E13:AJ13"/>
    <mergeCell ref="AG7:AO7"/>
    <mergeCell ref="C8:H8"/>
    <mergeCell ref="A7:C7"/>
    <mergeCell ref="C10:AM11"/>
    <mergeCell ref="Z7:AF7"/>
    <mergeCell ref="W7:Y7"/>
    <mergeCell ref="P7:V7"/>
    <mergeCell ref="M7:O7"/>
    <mergeCell ref="D7:L7"/>
  </mergeCells>
  <phoneticPr fontId="2" type="noConversion"/>
  <printOptions verticalCentered="1"/>
  <pageMargins left="0.82677165354330717" right="0.39370078740157483" top="0.55118110236220474" bottom="0.39370078740157483" header="0.31496062992125984" footer="0"/>
  <pageSetup paperSize="9" scale="95" orientation="landscape" r:id="rId1"/>
  <headerFooter alignWithMargins="0"/>
  <rowBreaks count="1" manualBreakCount="1">
    <brk id="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Z160"/>
  <sheetViews>
    <sheetView showZeros="0" view="pageBreakPreview" zoomScale="115" zoomScaleNormal="85" zoomScaleSheetLayoutView="115" workbookViewId="0">
      <pane ySplit="5" topLeftCell="A111" activePane="bottomLeft" state="frozen"/>
      <selection activeCell="AU4" sqref="AU4"/>
      <selection pane="bottomLeft" activeCell="V15" sqref="V15"/>
    </sheetView>
  </sheetViews>
  <sheetFormatPr defaultRowHeight="24" customHeight="1"/>
  <cols>
    <col min="1" max="1" width="8" style="95" customWidth="1"/>
    <col min="2" max="2" width="10.6640625" style="108" customWidth="1"/>
    <col min="3" max="3" width="32.5" style="109" customWidth="1"/>
    <col min="4" max="4" width="6.5" style="81" customWidth="1"/>
    <col min="5" max="8" width="6.5" style="109" customWidth="1"/>
    <col min="9" max="9" width="6.33203125" style="108" customWidth="1"/>
    <col min="10" max="10" width="21.33203125" style="108" bestFit="1" customWidth="1"/>
    <col min="11" max="11" width="22.83203125" style="96" bestFit="1" customWidth="1"/>
    <col min="12" max="12" width="8.83203125" style="96" customWidth="1"/>
    <col min="13" max="13" width="15.83203125" style="96" customWidth="1"/>
    <col min="14" max="14" width="22.83203125" style="96" bestFit="1" customWidth="1"/>
    <col min="15" max="15" width="8.83203125" style="96" customWidth="1"/>
    <col min="16" max="16" width="16.83203125" style="96" customWidth="1"/>
    <col min="17" max="17" width="15.83203125" style="107" customWidth="1"/>
    <col min="18" max="18" width="8.83203125" style="107" customWidth="1"/>
    <col min="19" max="19" width="15.83203125" style="107" customWidth="1"/>
    <col min="20" max="20" width="15.83203125" style="124" customWidth="1"/>
    <col min="21" max="21" width="9.33203125" style="96"/>
    <col min="22" max="22" width="35.6640625" style="151" bestFit="1" customWidth="1"/>
    <col min="23" max="23" width="14.6640625" style="96" bestFit="1" customWidth="1"/>
    <col min="24" max="24" width="19.83203125" style="96" bestFit="1" customWidth="1"/>
    <col min="25" max="16384" width="9.33203125" style="96"/>
  </cols>
  <sheetData>
    <row r="1" spans="1:22" ht="39.950000000000003" customHeight="1">
      <c r="B1" s="210" t="s">
        <v>26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</row>
    <row r="2" spans="1:22" s="98" customFormat="1" ht="30" customHeight="1">
      <c r="A2" s="97"/>
      <c r="B2" s="130" t="str">
        <f>갑지.표지!C10</f>
        <v>공 사 명 : 2024년 권역별 노면표시 긴급정비공사(3권역)</v>
      </c>
      <c r="C2" s="131"/>
      <c r="D2" s="132"/>
      <c r="E2" s="131"/>
      <c r="F2" s="131"/>
      <c r="G2" s="131"/>
      <c r="H2" s="133"/>
      <c r="I2" s="134"/>
      <c r="J2" s="134"/>
      <c r="K2" s="135"/>
      <c r="L2" s="135"/>
      <c r="M2" s="135"/>
      <c r="N2" s="135"/>
      <c r="O2" s="135"/>
      <c r="P2" s="135"/>
      <c r="Q2" s="136"/>
      <c r="R2" s="136"/>
      <c r="S2" s="136"/>
      <c r="T2" s="137"/>
      <c r="V2" s="152"/>
    </row>
    <row r="3" spans="1:22" ht="39.950000000000003" customHeight="1">
      <c r="A3" s="97"/>
      <c r="B3" s="187" t="s">
        <v>2</v>
      </c>
      <c r="C3" s="206" t="s">
        <v>91</v>
      </c>
      <c r="D3" s="206"/>
      <c r="E3" s="206"/>
      <c r="F3" s="206"/>
      <c r="G3" s="206"/>
      <c r="H3" s="206"/>
      <c r="I3" s="211" t="s">
        <v>27</v>
      </c>
      <c r="J3" s="211" t="s">
        <v>28</v>
      </c>
      <c r="K3" s="187" t="s">
        <v>88</v>
      </c>
      <c r="L3" s="187"/>
      <c r="M3" s="187"/>
      <c r="N3" s="187" t="s">
        <v>89</v>
      </c>
      <c r="O3" s="187"/>
      <c r="P3" s="187"/>
      <c r="Q3" s="206" t="s">
        <v>90</v>
      </c>
      <c r="R3" s="206"/>
      <c r="S3" s="206"/>
      <c r="T3" s="206" t="s">
        <v>92</v>
      </c>
    </row>
    <row r="4" spans="1:22" ht="39.950000000000003" customHeight="1">
      <c r="A4" s="97"/>
      <c r="B4" s="187"/>
      <c r="C4" s="206" t="s">
        <v>1</v>
      </c>
      <c r="D4" s="212" t="s">
        <v>29</v>
      </c>
      <c r="E4" s="212" t="s">
        <v>4</v>
      </c>
      <c r="F4" s="212" t="s">
        <v>3</v>
      </c>
      <c r="G4" s="212" t="s">
        <v>40</v>
      </c>
      <c r="H4" s="206" t="s">
        <v>30</v>
      </c>
      <c r="I4" s="187"/>
      <c r="J4" s="187"/>
      <c r="K4" s="113" t="s">
        <v>31</v>
      </c>
      <c r="L4" s="113" t="s">
        <v>65</v>
      </c>
      <c r="M4" s="112" t="s">
        <v>32</v>
      </c>
      <c r="N4" s="113" t="s">
        <v>33</v>
      </c>
      <c r="O4" s="113" t="s">
        <v>65</v>
      </c>
      <c r="P4" s="112" t="s">
        <v>32</v>
      </c>
      <c r="Q4" s="99" t="s">
        <v>34</v>
      </c>
      <c r="R4" s="113" t="s">
        <v>65</v>
      </c>
      <c r="S4" s="112" t="s">
        <v>32</v>
      </c>
      <c r="T4" s="206"/>
    </row>
    <row r="5" spans="1:22" s="102" customFormat="1" ht="39.950000000000003" customHeight="1">
      <c r="A5" s="97"/>
      <c r="B5" s="187"/>
      <c r="C5" s="206"/>
      <c r="D5" s="206"/>
      <c r="E5" s="206"/>
      <c r="F5" s="206"/>
      <c r="G5" s="212"/>
      <c r="H5" s="206"/>
      <c r="I5" s="187"/>
      <c r="J5" s="187"/>
      <c r="K5" s="112"/>
      <c r="L5" s="112"/>
      <c r="M5" s="112"/>
      <c r="N5" s="112"/>
      <c r="O5" s="100"/>
      <c r="P5" s="112"/>
      <c r="Q5" s="101"/>
      <c r="R5" s="101"/>
      <c r="S5" s="101"/>
      <c r="T5" s="121"/>
      <c r="V5" s="153"/>
    </row>
    <row r="6" spans="1:22" ht="24" customHeight="1">
      <c r="A6" s="97"/>
      <c r="B6" s="103">
        <v>1</v>
      </c>
      <c r="C6" s="82" t="s">
        <v>38</v>
      </c>
      <c r="D6" s="83" t="s">
        <v>13</v>
      </c>
      <c r="E6" s="83" t="s">
        <v>12</v>
      </c>
      <c r="F6" s="83" t="s">
        <v>11</v>
      </c>
      <c r="G6" s="83"/>
      <c r="H6" s="104">
        <v>15</v>
      </c>
      <c r="I6" s="128" t="s">
        <v>35</v>
      </c>
      <c r="J6" s="105">
        <f>SUM(K6,N6,Q6)</f>
        <v>0</v>
      </c>
      <c r="K6" s="80"/>
      <c r="L6" s="150">
        <v>440</v>
      </c>
      <c r="M6" s="80">
        <f>K6*L6</f>
        <v>0</v>
      </c>
      <c r="N6" s="80"/>
      <c r="O6" s="150">
        <v>440</v>
      </c>
      <c r="P6" s="80">
        <f>N6*O6</f>
        <v>0</v>
      </c>
      <c r="Q6" s="80"/>
      <c r="R6" s="150">
        <v>440</v>
      </c>
      <c r="S6" s="80">
        <f t="shared" ref="S6:S68" si="0">Q6*R6</f>
        <v>0</v>
      </c>
      <c r="T6" s="122"/>
    </row>
    <row r="7" spans="1:22" ht="24" customHeight="1">
      <c r="A7" s="97"/>
      <c r="B7" s="103">
        <f>B6+1</f>
        <v>2</v>
      </c>
      <c r="C7" s="82" t="s">
        <v>36</v>
      </c>
      <c r="D7" s="83" t="s">
        <v>13</v>
      </c>
      <c r="E7" s="83" t="s">
        <v>12</v>
      </c>
      <c r="F7" s="83" t="s">
        <v>11</v>
      </c>
      <c r="G7" s="83"/>
      <c r="H7" s="104">
        <v>15</v>
      </c>
      <c r="I7" s="128" t="s">
        <v>35</v>
      </c>
      <c r="J7" s="105">
        <f t="shared" ref="J7:J35" si="1">SUM(K7,N7,Q7)</f>
        <v>0</v>
      </c>
      <c r="K7" s="80"/>
      <c r="L7" s="150">
        <v>440</v>
      </c>
      <c r="M7" s="80">
        <f t="shared" ref="M7:M69" si="2">K7*L7</f>
        <v>0</v>
      </c>
      <c r="N7" s="80"/>
      <c r="O7" s="150">
        <v>440</v>
      </c>
      <c r="P7" s="80">
        <f t="shared" ref="P7:P69" si="3">N7*O7</f>
        <v>0</v>
      </c>
      <c r="Q7" s="80"/>
      <c r="R7" s="150">
        <v>440</v>
      </c>
      <c r="S7" s="80">
        <f t="shared" si="0"/>
        <v>0</v>
      </c>
      <c r="T7" s="106"/>
    </row>
    <row r="8" spans="1:22" ht="24" customHeight="1">
      <c r="A8" s="97"/>
      <c r="B8" s="103">
        <f>B7+1</f>
        <v>3</v>
      </c>
      <c r="C8" s="82" t="s">
        <v>39</v>
      </c>
      <c r="D8" s="83" t="s">
        <v>13</v>
      </c>
      <c r="E8" s="83" t="s">
        <v>12</v>
      </c>
      <c r="F8" s="83" t="s">
        <v>11</v>
      </c>
      <c r="G8" s="83"/>
      <c r="H8" s="104">
        <v>15</v>
      </c>
      <c r="I8" s="128" t="s">
        <v>35</v>
      </c>
      <c r="J8" s="105">
        <f t="shared" si="1"/>
        <v>0</v>
      </c>
      <c r="K8" s="80"/>
      <c r="L8" s="150">
        <v>440</v>
      </c>
      <c r="M8" s="80">
        <f t="shared" si="2"/>
        <v>0</v>
      </c>
      <c r="N8" s="80"/>
      <c r="O8" s="150">
        <v>440</v>
      </c>
      <c r="P8" s="80">
        <f t="shared" si="3"/>
        <v>0</v>
      </c>
      <c r="Q8" s="80"/>
      <c r="R8" s="150">
        <v>440</v>
      </c>
      <c r="S8" s="80">
        <f t="shared" si="0"/>
        <v>0</v>
      </c>
      <c r="T8" s="106"/>
      <c r="V8" s="151">
        <f>259506000*4</f>
        <v>1038024000</v>
      </c>
    </row>
    <row r="9" spans="1:22" ht="24" customHeight="1">
      <c r="A9" s="97"/>
      <c r="B9" s="103">
        <f t="shared" ref="B9:B72" si="4">B8+1</f>
        <v>4</v>
      </c>
      <c r="C9" s="82" t="s">
        <v>37</v>
      </c>
      <c r="D9" s="83" t="s">
        <v>13</v>
      </c>
      <c r="E9" s="83" t="s">
        <v>12</v>
      </c>
      <c r="F9" s="83" t="s">
        <v>11</v>
      </c>
      <c r="G9" s="83"/>
      <c r="H9" s="104">
        <v>15</v>
      </c>
      <c r="I9" s="128" t="s">
        <v>35</v>
      </c>
      <c r="J9" s="105">
        <f t="shared" si="1"/>
        <v>0</v>
      </c>
      <c r="K9" s="80"/>
      <c r="L9" s="150">
        <v>440</v>
      </c>
      <c r="M9" s="80">
        <f t="shared" si="2"/>
        <v>0</v>
      </c>
      <c r="N9" s="80"/>
      <c r="O9" s="150">
        <v>440</v>
      </c>
      <c r="P9" s="80">
        <f t="shared" si="3"/>
        <v>0</v>
      </c>
      <c r="Q9" s="80"/>
      <c r="R9" s="150">
        <v>440</v>
      </c>
      <c r="S9" s="80">
        <f t="shared" si="0"/>
        <v>0</v>
      </c>
      <c r="T9" s="106"/>
    </row>
    <row r="10" spans="1:22" ht="24" customHeight="1">
      <c r="A10" s="97"/>
      <c r="B10" s="103">
        <f t="shared" si="4"/>
        <v>5</v>
      </c>
      <c r="C10" s="82" t="s">
        <v>38</v>
      </c>
      <c r="D10" s="83" t="s">
        <v>14</v>
      </c>
      <c r="E10" s="83" t="s">
        <v>12</v>
      </c>
      <c r="F10" s="83" t="s">
        <v>9</v>
      </c>
      <c r="G10" s="83"/>
      <c r="H10" s="104">
        <v>15</v>
      </c>
      <c r="I10" s="128" t="s">
        <v>35</v>
      </c>
      <c r="J10" s="105">
        <f t="shared" si="1"/>
        <v>0</v>
      </c>
      <c r="K10" s="80"/>
      <c r="L10" s="150">
        <v>440</v>
      </c>
      <c r="M10" s="80">
        <f t="shared" si="2"/>
        <v>0</v>
      </c>
      <c r="N10" s="80"/>
      <c r="O10" s="150">
        <v>440</v>
      </c>
      <c r="P10" s="80">
        <f t="shared" si="3"/>
        <v>0</v>
      </c>
      <c r="Q10" s="80"/>
      <c r="R10" s="150">
        <v>440</v>
      </c>
      <c r="S10" s="80">
        <f t="shared" si="0"/>
        <v>0</v>
      </c>
      <c r="T10" s="106"/>
    </row>
    <row r="11" spans="1:22" ht="24" customHeight="1">
      <c r="A11" s="97"/>
      <c r="B11" s="103">
        <f t="shared" si="4"/>
        <v>6</v>
      </c>
      <c r="C11" s="82" t="s">
        <v>36</v>
      </c>
      <c r="D11" s="83" t="s">
        <v>14</v>
      </c>
      <c r="E11" s="83" t="s">
        <v>12</v>
      </c>
      <c r="F11" s="83" t="s">
        <v>9</v>
      </c>
      <c r="G11" s="83"/>
      <c r="H11" s="104">
        <v>15</v>
      </c>
      <c r="I11" s="128" t="s">
        <v>35</v>
      </c>
      <c r="J11" s="105">
        <f t="shared" si="1"/>
        <v>0</v>
      </c>
      <c r="K11" s="80"/>
      <c r="L11" s="150">
        <v>440</v>
      </c>
      <c r="M11" s="80">
        <f t="shared" si="2"/>
        <v>0</v>
      </c>
      <c r="N11" s="80"/>
      <c r="O11" s="150">
        <v>440</v>
      </c>
      <c r="P11" s="80">
        <f t="shared" si="3"/>
        <v>0</v>
      </c>
      <c r="Q11" s="80"/>
      <c r="R11" s="150">
        <v>440</v>
      </c>
      <c r="S11" s="80">
        <f t="shared" si="0"/>
        <v>0</v>
      </c>
      <c r="T11" s="106"/>
    </row>
    <row r="12" spans="1:22" ht="24" customHeight="1">
      <c r="A12" s="97"/>
      <c r="B12" s="103">
        <f t="shared" si="4"/>
        <v>7</v>
      </c>
      <c r="C12" s="82" t="s">
        <v>38</v>
      </c>
      <c r="D12" s="83"/>
      <c r="E12" s="83" t="s">
        <v>12</v>
      </c>
      <c r="F12" s="83" t="s">
        <v>15</v>
      </c>
      <c r="G12" s="83"/>
      <c r="H12" s="104">
        <v>15</v>
      </c>
      <c r="I12" s="128" t="s">
        <v>35</v>
      </c>
      <c r="J12" s="105">
        <f t="shared" si="1"/>
        <v>0</v>
      </c>
      <c r="K12" s="80"/>
      <c r="L12" s="150">
        <v>440</v>
      </c>
      <c r="M12" s="80">
        <f t="shared" si="2"/>
        <v>0</v>
      </c>
      <c r="N12" s="80"/>
      <c r="O12" s="150">
        <v>440</v>
      </c>
      <c r="P12" s="80">
        <f t="shared" si="3"/>
        <v>0</v>
      </c>
      <c r="Q12" s="80"/>
      <c r="R12" s="150">
        <v>440</v>
      </c>
      <c r="S12" s="80">
        <f t="shared" si="0"/>
        <v>0</v>
      </c>
      <c r="T12" s="106"/>
    </row>
    <row r="13" spans="1:22" ht="24" customHeight="1">
      <c r="A13" s="97"/>
      <c r="B13" s="103">
        <f t="shared" si="4"/>
        <v>8</v>
      </c>
      <c r="C13" s="82" t="s">
        <v>36</v>
      </c>
      <c r="D13" s="83"/>
      <c r="E13" s="83" t="s">
        <v>12</v>
      </c>
      <c r="F13" s="83" t="s">
        <v>15</v>
      </c>
      <c r="G13" s="83"/>
      <c r="H13" s="104">
        <v>15</v>
      </c>
      <c r="I13" s="128" t="s">
        <v>35</v>
      </c>
      <c r="J13" s="105">
        <f t="shared" si="1"/>
        <v>0</v>
      </c>
      <c r="K13" s="80"/>
      <c r="L13" s="150">
        <v>440</v>
      </c>
      <c r="M13" s="80">
        <f t="shared" si="2"/>
        <v>0</v>
      </c>
      <c r="N13" s="80"/>
      <c r="O13" s="150">
        <v>440</v>
      </c>
      <c r="P13" s="80">
        <f t="shared" si="3"/>
        <v>0</v>
      </c>
      <c r="Q13" s="80"/>
      <c r="R13" s="150">
        <v>440</v>
      </c>
      <c r="S13" s="80">
        <f t="shared" si="0"/>
        <v>0</v>
      </c>
      <c r="T13" s="106"/>
    </row>
    <row r="14" spans="1:22" ht="24" customHeight="1">
      <c r="A14" s="97"/>
      <c r="B14" s="103">
        <f t="shared" si="4"/>
        <v>9</v>
      </c>
      <c r="C14" s="82" t="s">
        <v>38</v>
      </c>
      <c r="D14" s="83" t="s">
        <v>13</v>
      </c>
      <c r="E14" s="83" t="s">
        <v>6</v>
      </c>
      <c r="F14" s="83" t="s">
        <v>11</v>
      </c>
      <c r="G14" s="83"/>
      <c r="H14" s="104">
        <v>15</v>
      </c>
      <c r="I14" s="128" t="s">
        <v>35</v>
      </c>
      <c r="J14" s="105">
        <f t="shared" si="1"/>
        <v>0</v>
      </c>
      <c r="K14" s="80"/>
      <c r="L14" s="150">
        <v>440</v>
      </c>
      <c r="M14" s="80">
        <f t="shared" si="2"/>
        <v>0</v>
      </c>
      <c r="N14" s="80"/>
      <c r="O14" s="150">
        <v>440</v>
      </c>
      <c r="P14" s="80">
        <f t="shared" si="3"/>
        <v>0</v>
      </c>
      <c r="Q14" s="80"/>
      <c r="R14" s="150">
        <v>440</v>
      </c>
      <c r="S14" s="80">
        <f t="shared" si="0"/>
        <v>0</v>
      </c>
      <c r="T14" s="106"/>
    </row>
    <row r="15" spans="1:22" ht="24" customHeight="1">
      <c r="A15" s="97"/>
      <c r="B15" s="103">
        <f t="shared" si="4"/>
        <v>10</v>
      </c>
      <c r="C15" s="82" t="s">
        <v>36</v>
      </c>
      <c r="D15" s="83" t="s">
        <v>13</v>
      </c>
      <c r="E15" s="83" t="s">
        <v>6</v>
      </c>
      <c r="F15" s="83" t="s">
        <v>11</v>
      </c>
      <c r="G15" s="83"/>
      <c r="H15" s="104">
        <v>15</v>
      </c>
      <c r="I15" s="128" t="s">
        <v>35</v>
      </c>
      <c r="J15" s="105">
        <f t="shared" si="1"/>
        <v>0</v>
      </c>
      <c r="K15" s="80"/>
      <c r="L15" s="150">
        <v>440</v>
      </c>
      <c r="M15" s="80">
        <f t="shared" si="2"/>
        <v>0</v>
      </c>
      <c r="N15" s="80"/>
      <c r="O15" s="150">
        <v>440</v>
      </c>
      <c r="P15" s="80">
        <f t="shared" si="3"/>
        <v>0</v>
      </c>
      <c r="Q15" s="80"/>
      <c r="R15" s="150">
        <v>440</v>
      </c>
      <c r="S15" s="80">
        <f t="shared" si="0"/>
        <v>0</v>
      </c>
      <c r="T15" s="106"/>
    </row>
    <row r="16" spans="1:22" ht="24" customHeight="1">
      <c r="A16" s="97"/>
      <c r="B16" s="103">
        <f t="shared" si="4"/>
        <v>11</v>
      </c>
      <c r="C16" s="82" t="s">
        <v>39</v>
      </c>
      <c r="D16" s="83" t="s">
        <v>13</v>
      </c>
      <c r="E16" s="83" t="s">
        <v>6</v>
      </c>
      <c r="F16" s="83" t="s">
        <v>11</v>
      </c>
      <c r="G16" s="83"/>
      <c r="H16" s="104">
        <v>15</v>
      </c>
      <c r="I16" s="128" t="s">
        <v>35</v>
      </c>
      <c r="J16" s="105">
        <f t="shared" si="1"/>
        <v>0</v>
      </c>
      <c r="K16" s="80"/>
      <c r="L16" s="150">
        <v>440</v>
      </c>
      <c r="M16" s="80">
        <f t="shared" si="2"/>
        <v>0</v>
      </c>
      <c r="N16" s="80"/>
      <c r="O16" s="150">
        <v>440</v>
      </c>
      <c r="P16" s="80">
        <f t="shared" si="3"/>
        <v>0</v>
      </c>
      <c r="Q16" s="80"/>
      <c r="R16" s="150">
        <v>440</v>
      </c>
      <c r="S16" s="80">
        <f t="shared" si="0"/>
        <v>0</v>
      </c>
      <c r="T16" s="106"/>
    </row>
    <row r="17" spans="1:20" ht="24" customHeight="1">
      <c r="A17" s="97"/>
      <c r="B17" s="103">
        <f t="shared" si="4"/>
        <v>12</v>
      </c>
      <c r="C17" s="82" t="s">
        <v>37</v>
      </c>
      <c r="D17" s="83" t="s">
        <v>13</v>
      </c>
      <c r="E17" s="83" t="s">
        <v>6</v>
      </c>
      <c r="F17" s="83" t="s">
        <v>11</v>
      </c>
      <c r="G17" s="83"/>
      <c r="H17" s="104">
        <v>15</v>
      </c>
      <c r="I17" s="128" t="s">
        <v>35</v>
      </c>
      <c r="J17" s="105">
        <f>SUM(K17,N17,Q17)</f>
        <v>0</v>
      </c>
      <c r="K17" s="80"/>
      <c r="L17" s="150">
        <v>440</v>
      </c>
      <c r="M17" s="80">
        <f t="shared" si="2"/>
        <v>0</v>
      </c>
      <c r="N17" s="80"/>
      <c r="O17" s="150">
        <v>440</v>
      </c>
      <c r="P17" s="80">
        <f t="shared" si="3"/>
        <v>0</v>
      </c>
      <c r="Q17" s="80"/>
      <c r="R17" s="150">
        <v>440</v>
      </c>
      <c r="S17" s="80">
        <f t="shared" si="0"/>
        <v>0</v>
      </c>
      <c r="T17" s="106"/>
    </row>
    <row r="18" spans="1:20" ht="24" customHeight="1">
      <c r="A18" s="97"/>
      <c r="B18" s="103">
        <f t="shared" si="4"/>
        <v>13</v>
      </c>
      <c r="C18" s="82" t="s">
        <v>38</v>
      </c>
      <c r="D18" s="83" t="s">
        <v>14</v>
      </c>
      <c r="E18" s="83" t="s">
        <v>6</v>
      </c>
      <c r="F18" s="83" t="s">
        <v>9</v>
      </c>
      <c r="G18" s="83"/>
      <c r="H18" s="104">
        <v>15</v>
      </c>
      <c r="I18" s="128" t="s">
        <v>35</v>
      </c>
      <c r="J18" s="105">
        <f t="shared" si="1"/>
        <v>0</v>
      </c>
      <c r="K18" s="80"/>
      <c r="L18" s="150">
        <v>440</v>
      </c>
      <c r="M18" s="80">
        <f t="shared" si="2"/>
        <v>0</v>
      </c>
      <c r="N18" s="80"/>
      <c r="O18" s="150">
        <v>440</v>
      </c>
      <c r="P18" s="80">
        <f t="shared" si="3"/>
        <v>0</v>
      </c>
      <c r="Q18" s="80"/>
      <c r="R18" s="150">
        <v>440</v>
      </c>
      <c r="S18" s="80">
        <f t="shared" si="0"/>
        <v>0</v>
      </c>
      <c r="T18" s="106"/>
    </row>
    <row r="19" spans="1:20" ht="24" customHeight="1">
      <c r="A19" s="97"/>
      <c r="B19" s="103">
        <f t="shared" si="4"/>
        <v>14</v>
      </c>
      <c r="C19" s="82" t="s">
        <v>36</v>
      </c>
      <c r="D19" s="83" t="s">
        <v>14</v>
      </c>
      <c r="E19" s="83" t="s">
        <v>6</v>
      </c>
      <c r="F19" s="83" t="s">
        <v>9</v>
      </c>
      <c r="G19" s="83"/>
      <c r="H19" s="104">
        <v>15</v>
      </c>
      <c r="I19" s="128" t="s">
        <v>35</v>
      </c>
      <c r="J19" s="105">
        <f t="shared" si="1"/>
        <v>0</v>
      </c>
      <c r="K19" s="80"/>
      <c r="L19" s="150">
        <v>440</v>
      </c>
      <c r="M19" s="80">
        <f t="shared" si="2"/>
        <v>0</v>
      </c>
      <c r="N19" s="80"/>
      <c r="O19" s="150">
        <v>440</v>
      </c>
      <c r="P19" s="80">
        <f t="shared" si="3"/>
        <v>0</v>
      </c>
      <c r="Q19" s="80"/>
      <c r="R19" s="150">
        <v>440</v>
      </c>
      <c r="S19" s="80">
        <f t="shared" si="0"/>
        <v>0</v>
      </c>
      <c r="T19" s="106"/>
    </row>
    <row r="20" spans="1:20" ht="24" customHeight="1">
      <c r="A20" s="97"/>
      <c r="B20" s="103">
        <f t="shared" si="4"/>
        <v>15</v>
      </c>
      <c r="C20" s="82" t="s">
        <v>38</v>
      </c>
      <c r="D20" s="83"/>
      <c r="E20" s="83" t="s">
        <v>6</v>
      </c>
      <c r="F20" s="83" t="s">
        <v>15</v>
      </c>
      <c r="G20" s="83"/>
      <c r="H20" s="104">
        <v>15</v>
      </c>
      <c r="I20" s="128" t="s">
        <v>35</v>
      </c>
      <c r="J20" s="105">
        <f t="shared" si="1"/>
        <v>0</v>
      </c>
      <c r="K20" s="80"/>
      <c r="L20" s="150">
        <v>440</v>
      </c>
      <c r="M20" s="80">
        <f t="shared" si="2"/>
        <v>0</v>
      </c>
      <c r="N20" s="80"/>
      <c r="O20" s="150">
        <v>440</v>
      </c>
      <c r="P20" s="80">
        <f t="shared" si="3"/>
        <v>0</v>
      </c>
      <c r="Q20" s="80"/>
      <c r="R20" s="150">
        <v>440</v>
      </c>
      <c r="S20" s="80">
        <f t="shared" si="0"/>
        <v>0</v>
      </c>
      <c r="T20" s="106"/>
    </row>
    <row r="21" spans="1:20" ht="24" customHeight="1">
      <c r="A21" s="97"/>
      <c r="B21" s="103">
        <f t="shared" si="4"/>
        <v>16</v>
      </c>
      <c r="C21" s="82" t="s">
        <v>36</v>
      </c>
      <c r="D21" s="83"/>
      <c r="E21" s="83" t="s">
        <v>6</v>
      </c>
      <c r="F21" s="83" t="s">
        <v>15</v>
      </c>
      <c r="G21" s="83"/>
      <c r="H21" s="104">
        <v>15</v>
      </c>
      <c r="I21" s="128" t="s">
        <v>35</v>
      </c>
      <c r="J21" s="105">
        <f t="shared" si="1"/>
        <v>0</v>
      </c>
      <c r="K21" s="80"/>
      <c r="L21" s="150">
        <v>440</v>
      </c>
      <c r="M21" s="80">
        <f t="shared" si="2"/>
        <v>0</v>
      </c>
      <c r="N21" s="80"/>
      <c r="O21" s="150">
        <v>440</v>
      </c>
      <c r="P21" s="80">
        <f t="shared" si="3"/>
        <v>0</v>
      </c>
      <c r="Q21" s="80"/>
      <c r="R21" s="150">
        <v>440</v>
      </c>
      <c r="S21" s="80">
        <f t="shared" si="0"/>
        <v>0</v>
      </c>
      <c r="T21" s="106"/>
    </row>
    <row r="22" spans="1:20" ht="24" customHeight="1">
      <c r="A22" s="97"/>
      <c r="B22" s="103">
        <f t="shared" si="4"/>
        <v>17</v>
      </c>
      <c r="C22" s="82" t="s">
        <v>19</v>
      </c>
      <c r="D22" s="83" t="s">
        <v>17</v>
      </c>
      <c r="E22" s="83" t="s">
        <v>6</v>
      </c>
      <c r="F22" s="83" t="s">
        <v>8</v>
      </c>
      <c r="G22" s="83"/>
      <c r="H22" s="104">
        <v>15</v>
      </c>
      <c r="I22" s="128" t="s">
        <v>35</v>
      </c>
      <c r="J22" s="105">
        <f t="shared" si="1"/>
        <v>0</v>
      </c>
      <c r="K22" s="80"/>
      <c r="L22" s="150">
        <v>440</v>
      </c>
      <c r="M22" s="80">
        <f t="shared" si="2"/>
        <v>0</v>
      </c>
      <c r="N22" s="80"/>
      <c r="O22" s="150">
        <v>440</v>
      </c>
      <c r="P22" s="80">
        <f t="shared" si="3"/>
        <v>0</v>
      </c>
      <c r="Q22" s="80"/>
      <c r="R22" s="150">
        <v>440</v>
      </c>
      <c r="S22" s="80">
        <f t="shared" si="0"/>
        <v>0</v>
      </c>
      <c r="T22" s="106"/>
    </row>
    <row r="23" spans="1:20" ht="24" customHeight="1">
      <c r="A23" s="97"/>
      <c r="B23" s="103">
        <f t="shared" si="4"/>
        <v>18</v>
      </c>
      <c r="C23" s="82" t="s">
        <v>20</v>
      </c>
      <c r="D23" s="83" t="s">
        <v>44</v>
      </c>
      <c r="E23" s="83" t="s">
        <v>6</v>
      </c>
      <c r="F23" s="83" t="s">
        <v>8</v>
      </c>
      <c r="G23" s="83"/>
      <c r="H23" s="104">
        <v>15</v>
      </c>
      <c r="I23" s="128" t="s">
        <v>35</v>
      </c>
      <c r="J23" s="105">
        <f t="shared" si="1"/>
        <v>0</v>
      </c>
      <c r="K23" s="80"/>
      <c r="L23" s="150">
        <v>440</v>
      </c>
      <c r="M23" s="80">
        <f t="shared" si="2"/>
        <v>0</v>
      </c>
      <c r="N23" s="80"/>
      <c r="O23" s="150">
        <v>440</v>
      </c>
      <c r="P23" s="80">
        <f t="shared" si="3"/>
        <v>0</v>
      </c>
      <c r="Q23" s="80"/>
      <c r="R23" s="150">
        <v>440</v>
      </c>
      <c r="S23" s="80">
        <f t="shared" si="0"/>
        <v>0</v>
      </c>
      <c r="T23" s="106"/>
    </row>
    <row r="24" spans="1:20" ht="24" customHeight="1">
      <c r="A24" s="97"/>
      <c r="B24" s="103">
        <f t="shared" si="4"/>
        <v>19</v>
      </c>
      <c r="C24" s="82" t="s">
        <v>21</v>
      </c>
      <c r="D24" s="83" t="s">
        <v>17</v>
      </c>
      <c r="E24" s="83" t="s">
        <v>6</v>
      </c>
      <c r="F24" s="83" t="s">
        <v>8</v>
      </c>
      <c r="G24" s="83"/>
      <c r="H24" s="104">
        <v>15</v>
      </c>
      <c r="I24" s="128" t="s">
        <v>35</v>
      </c>
      <c r="J24" s="105">
        <f t="shared" si="1"/>
        <v>0</v>
      </c>
      <c r="K24" s="80"/>
      <c r="L24" s="150">
        <v>440</v>
      </c>
      <c r="M24" s="80">
        <f t="shared" si="2"/>
        <v>0</v>
      </c>
      <c r="N24" s="80"/>
      <c r="O24" s="150">
        <v>440</v>
      </c>
      <c r="P24" s="80">
        <f t="shared" si="3"/>
        <v>0</v>
      </c>
      <c r="Q24" s="80"/>
      <c r="R24" s="150">
        <v>440</v>
      </c>
      <c r="S24" s="80">
        <f t="shared" si="0"/>
        <v>0</v>
      </c>
      <c r="T24" s="106"/>
    </row>
    <row r="25" spans="1:20" ht="24" customHeight="1">
      <c r="A25" s="97"/>
      <c r="B25" s="103">
        <f t="shared" si="4"/>
        <v>20</v>
      </c>
      <c r="C25" s="82" t="s">
        <v>41</v>
      </c>
      <c r="D25" s="83" t="s">
        <v>44</v>
      </c>
      <c r="E25" s="83" t="s">
        <v>6</v>
      </c>
      <c r="F25" s="83" t="s">
        <v>8</v>
      </c>
      <c r="G25" s="83"/>
      <c r="H25" s="104">
        <v>15</v>
      </c>
      <c r="I25" s="128" t="s">
        <v>35</v>
      </c>
      <c r="J25" s="105">
        <f t="shared" si="1"/>
        <v>0</v>
      </c>
      <c r="K25" s="80"/>
      <c r="L25" s="150">
        <v>440</v>
      </c>
      <c r="M25" s="80">
        <f t="shared" si="2"/>
        <v>0</v>
      </c>
      <c r="N25" s="80"/>
      <c r="O25" s="150">
        <v>440</v>
      </c>
      <c r="P25" s="80">
        <f t="shared" si="3"/>
        <v>0</v>
      </c>
      <c r="Q25" s="80"/>
      <c r="R25" s="150">
        <v>440</v>
      </c>
      <c r="S25" s="80">
        <f t="shared" si="0"/>
        <v>0</v>
      </c>
      <c r="T25" s="106"/>
    </row>
    <row r="26" spans="1:20" ht="24" customHeight="1">
      <c r="A26" s="97"/>
      <c r="B26" s="103">
        <f t="shared" si="4"/>
        <v>21</v>
      </c>
      <c r="C26" s="82" t="s">
        <v>19</v>
      </c>
      <c r="D26" s="83" t="s">
        <v>45</v>
      </c>
      <c r="E26" s="83" t="s">
        <v>6</v>
      </c>
      <c r="F26" s="83" t="s">
        <v>9</v>
      </c>
      <c r="G26" s="83"/>
      <c r="H26" s="104">
        <v>15</v>
      </c>
      <c r="I26" s="128" t="s">
        <v>35</v>
      </c>
      <c r="J26" s="105">
        <f t="shared" si="1"/>
        <v>0</v>
      </c>
      <c r="K26" s="80"/>
      <c r="L26" s="150">
        <v>440</v>
      </c>
      <c r="M26" s="80">
        <f t="shared" si="2"/>
        <v>0</v>
      </c>
      <c r="N26" s="80"/>
      <c r="O26" s="150">
        <v>440</v>
      </c>
      <c r="P26" s="80">
        <f t="shared" si="3"/>
        <v>0</v>
      </c>
      <c r="Q26" s="80"/>
      <c r="R26" s="150">
        <v>440</v>
      </c>
      <c r="S26" s="80">
        <f t="shared" si="0"/>
        <v>0</v>
      </c>
      <c r="T26" s="106"/>
    </row>
    <row r="27" spans="1:20" ht="24" customHeight="1">
      <c r="A27" s="97"/>
      <c r="B27" s="103">
        <f t="shared" si="4"/>
        <v>22</v>
      </c>
      <c r="C27" s="82" t="s">
        <v>20</v>
      </c>
      <c r="D27" s="83" t="s">
        <v>45</v>
      </c>
      <c r="E27" s="83" t="s">
        <v>6</v>
      </c>
      <c r="F27" s="83" t="s">
        <v>9</v>
      </c>
      <c r="G27" s="83"/>
      <c r="H27" s="104">
        <v>15</v>
      </c>
      <c r="I27" s="128" t="s">
        <v>35</v>
      </c>
      <c r="J27" s="105">
        <f t="shared" si="1"/>
        <v>0</v>
      </c>
      <c r="K27" s="80"/>
      <c r="L27" s="150">
        <v>440</v>
      </c>
      <c r="M27" s="80">
        <f t="shared" si="2"/>
        <v>0</v>
      </c>
      <c r="N27" s="80"/>
      <c r="O27" s="150">
        <v>440</v>
      </c>
      <c r="P27" s="80">
        <f t="shared" si="3"/>
        <v>0</v>
      </c>
      <c r="Q27" s="80"/>
      <c r="R27" s="150">
        <v>440</v>
      </c>
      <c r="S27" s="80">
        <f t="shared" si="0"/>
        <v>0</v>
      </c>
      <c r="T27" s="106"/>
    </row>
    <row r="28" spans="1:20" ht="24" customHeight="1">
      <c r="A28" s="97"/>
      <c r="B28" s="103">
        <f t="shared" si="4"/>
        <v>23</v>
      </c>
      <c r="C28" s="82" t="s">
        <v>19</v>
      </c>
      <c r="D28" s="83"/>
      <c r="E28" s="83" t="s">
        <v>6</v>
      </c>
      <c r="F28" s="83" t="s">
        <v>42</v>
      </c>
      <c r="G28" s="83"/>
      <c r="H28" s="104">
        <v>15</v>
      </c>
      <c r="I28" s="128" t="s">
        <v>35</v>
      </c>
      <c r="J28" s="105">
        <f t="shared" si="1"/>
        <v>0</v>
      </c>
      <c r="K28" s="80"/>
      <c r="L28" s="150">
        <v>440</v>
      </c>
      <c r="M28" s="80">
        <f t="shared" si="2"/>
        <v>0</v>
      </c>
      <c r="N28" s="80"/>
      <c r="O28" s="150">
        <v>440</v>
      </c>
      <c r="P28" s="80">
        <f t="shared" si="3"/>
        <v>0</v>
      </c>
      <c r="Q28" s="80"/>
      <c r="R28" s="150">
        <v>440</v>
      </c>
      <c r="S28" s="80">
        <f t="shared" si="0"/>
        <v>0</v>
      </c>
      <c r="T28" s="106"/>
    </row>
    <row r="29" spans="1:20" ht="24" customHeight="1">
      <c r="A29" s="97"/>
      <c r="B29" s="103">
        <f t="shared" si="4"/>
        <v>24</v>
      </c>
      <c r="C29" s="82" t="s">
        <v>20</v>
      </c>
      <c r="D29" s="83"/>
      <c r="E29" s="83" t="s">
        <v>6</v>
      </c>
      <c r="F29" s="83" t="s">
        <v>42</v>
      </c>
      <c r="G29" s="83"/>
      <c r="H29" s="104">
        <v>15</v>
      </c>
      <c r="I29" s="128" t="s">
        <v>35</v>
      </c>
      <c r="J29" s="105">
        <f t="shared" si="1"/>
        <v>0</v>
      </c>
      <c r="K29" s="80"/>
      <c r="L29" s="150">
        <v>440</v>
      </c>
      <c r="M29" s="80">
        <f t="shared" si="2"/>
        <v>0</v>
      </c>
      <c r="N29" s="80"/>
      <c r="O29" s="150">
        <v>440</v>
      </c>
      <c r="P29" s="80">
        <f t="shared" si="3"/>
        <v>0</v>
      </c>
      <c r="Q29" s="80"/>
      <c r="R29" s="150">
        <v>440</v>
      </c>
      <c r="S29" s="80">
        <f t="shared" si="0"/>
        <v>0</v>
      </c>
      <c r="T29" s="106"/>
    </row>
    <row r="30" spans="1:20" ht="24" customHeight="1">
      <c r="A30" s="97"/>
      <c r="B30" s="103">
        <f t="shared" si="4"/>
        <v>25</v>
      </c>
      <c r="C30" s="82" t="s">
        <v>16</v>
      </c>
      <c r="D30" s="83" t="s">
        <v>17</v>
      </c>
      <c r="E30" s="83" t="s">
        <v>6</v>
      </c>
      <c r="F30" s="83" t="s">
        <v>8</v>
      </c>
      <c r="G30" s="83"/>
      <c r="H30" s="104">
        <v>15</v>
      </c>
      <c r="I30" s="128" t="s">
        <v>35</v>
      </c>
      <c r="J30" s="105">
        <f t="shared" si="1"/>
        <v>0</v>
      </c>
      <c r="K30" s="80"/>
      <c r="L30" s="150">
        <v>440</v>
      </c>
      <c r="M30" s="80">
        <f t="shared" si="2"/>
        <v>0</v>
      </c>
      <c r="N30" s="80"/>
      <c r="O30" s="150">
        <v>440</v>
      </c>
      <c r="P30" s="80">
        <f t="shared" si="3"/>
        <v>0</v>
      </c>
      <c r="Q30" s="80"/>
      <c r="R30" s="150">
        <v>440</v>
      </c>
      <c r="S30" s="80">
        <f t="shared" si="0"/>
        <v>0</v>
      </c>
      <c r="T30" s="106"/>
    </row>
    <row r="31" spans="1:20" ht="24" customHeight="1">
      <c r="A31" s="97"/>
      <c r="B31" s="103">
        <f t="shared" si="4"/>
        <v>26</v>
      </c>
      <c r="C31" s="82" t="s">
        <v>18</v>
      </c>
      <c r="D31" s="83" t="s">
        <v>44</v>
      </c>
      <c r="E31" s="83" t="s">
        <v>6</v>
      </c>
      <c r="F31" s="83" t="s">
        <v>8</v>
      </c>
      <c r="G31" s="83"/>
      <c r="H31" s="104">
        <v>15</v>
      </c>
      <c r="I31" s="128" t="s">
        <v>35</v>
      </c>
      <c r="J31" s="105">
        <f t="shared" si="1"/>
        <v>0</v>
      </c>
      <c r="K31" s="80"/>
      <c r="L31" s="150">
        <v>440</v>
      </c>
      <c r="M31" s="80">
        <f t="shared" si="2"/>
        <v>0</v>
      </c>
      <c r="N31" s="80"/>
      <c r="O31" s="150">
        <v>440</v>
      </c>
      <c r="P31" s="80">
        <f t="shared" si="3"/>
        <v>0</v>
      </c>
      <c r="Q31" s="80"/>
      <c r="R31" s="150">
        <v>440</v>
      </c>
      <c r="S31" s="80">
        <f t="shared" si="0"/>
        <v>0</v>
      </c>
      <c r="T31" s="106"/>
    </row>
    <row r="32" spans="1:20" ht="24" customHeight="1">
      <c r="A32" s="97"/>
      <c r="B32" s="103">
        <f t="shared" si="4"/>
        <v>27</v>
      </c>
      <c r="C32" s="82" t="s">
        <v>16</v>
      </c>
      <c r="D32" s="83" t="s">
        <v>45</v>
      </c>
      <c r="E32" s="83" t="s">
        <v>6</v>
      </c>
      <c r="F32" s="83" t="s">
        <v>9</v>
      </c>
      <c r="G32" s="83"/>
      <c r="H32" s="104">
        <v>15</v>
      </c>
      <c r="I32" s="128" t="s">
        <v>35</v>
      </c>
      <c r="J32" s="105">
        <f t="shared" si="1"/>
        <v>0</v>
      </c>
      <c r="K32" s="80"/>
      <c r="L32" s="150">
        <v>440</v>
      </c>
      <c r="M32" s="80">
        <f t="shared" si="2"/>
        <v>0</v>
      </c>
      <c r="N32" s="80"/>
      <c r="O32" s="150">
        <v>440</v>
      </c>
      <c r="P32" s="80">
        <f t="shared" si="3"/>
        <v>0</v>
      </c>
      <c r="Q32" s="80"/>
      <c r="R32" s="150">
        <v>440</v>
      </c>
      <c r="S32" s="80">
        <f t="shared" si="0"/>
        <v>0</v>
      </c>
      <c r="T32" s="106"/>
    </row>
    <row r="33" spans="1:20" ht="24" customHeight="1">
      <c r="A33" s="97"/>
      <c r="B33" s="103">
        <f t="shared" si="4"/>
        <v>28</v>
      </c>
      <c r="C33" s="82" t="s">
        <v>18</v>
      </c>
      <c r="D33" s="83" t="s">
        <v>45</v>
      </c>
      <c r="E33" s="83" t="s">
        <v>6</v>
      </c>
      <c r="F33" s="83" t="s">
        <v>9</v>
      </c>
      <c r="G33" s="83"/>
      <c r="H33" s="104">
        <v>15</v>
      </c>
      <c r="I33" s="128" t="s">
        <v>35</v>
      </c>
      <c r="J33" s="105">
        <f t="shared" si="1"/>
        <v>0</v>
      </c>
      <c r="K33" s="80"/>
      <c r="L33" s="150">
        <v>440</v>
      </c>
      <c r="M33" s="80">
        <f t="shared" si="2"/>
        <v>0</v>
      </c>
      <c r="N33" s="80"/>
      <c r="O33" s="150">
        <v>440</v>
      </c>
      <c r="P33" s="80">
        <f t="shared" si="3"/>
        <v>0</v>
      </c>
      <c r="Q33" s="80"/>
      <c r="R33" s="150">
        <v>440</v>
      </c>
      <c r="S33" s="80">
        <f t="shared" si="0"/>
        <v>0</v>
      </c>
      <c r="T33" s="106"/>
    </row>
    <row r="34" spans="1:20" ht="24" customHeight="1">
      <c r="A34" s="97"/>
      <c r="B34" s="103">
        <f t="shared" si="4"/>
        <v>29</v>
      </c>
      <c r="C34" s="82" t="s">
        <v>16</v>
      </c>
      <c r="D34" s="83"/>
      <c r="E34" s="83" t="s">
        <v>6</v>
      </c>
      <c r="F34" s="83" t="s">
        <v>7</v>
      </c>
      <c r="G34" s="83"/>
      <c r="H34" s="104">
        <v>15</v>
      </c>
      <c r="I34" s="128" t="s">
        <v>35</v>
      </c>
      <c r="J34" s="105">
        <f t="shared" si="1"/>
        <v>0</v>
      </c>
      <c r="K34" s="80"/>
      <c r="L34" s="150">
        <v>440</v>
      </c>
      <c r="M34" s="80">
        <f t="shared" si="2"/>
        <v>0</v>
      </c>
      <c r="N34" s="80"/>
      <c r="O34" s="150">
        <v>440</v>
      </c>
      <c r="P34" s="80">
        <f t="shared" si="3"/>
        <v>0</v>
      </c>
      <c r="Q34" s="80"/>
      <c r="R34" s="150">
        <v>440</v>
      </c>
      <c r="S34" s="80">
        <f t="shared" si="0"/>
        <v>0</v>
      </c>
      <c r="T34" s="106"/>
    </row>
    <row r="35" spans="1:20" ht="24" customHeight="1">
      <c r="A35" s="97"/>
      <c r="B35" s="103">
        <f t="shared" si="4"/>
        <v>30</v>
      </c>
      <c r="C35" s="82" t="s">
        <v>18</v>
      </c>
      <c r="D35" s="83"/>
      <c r="E35" s="83" t="s">
        <v>6</v>
      </c>
      <c r="F35" s="83" t="s">
        <v>7</v>
      </c>
      <c r="G35" s="83"/>
      <c r="H35" s="104">
        <v>15</v>
      </c>
      <c r="I35" s="128" t="s">
        <v>35</v>
      </c>
      <c r="J35" s="105">
        <f t="shared" si="1"/>
        <v>0</v>
      </c>
      <c r="K35" s="80"/>
      <c r="L35" s="150">
        <v>440</v>
      </c>
      <c r="M35" s="80">
        <f t="shared" si="2"/>
        <v>0</v>
      </c>
      <c r="N35" s="80"/>
      <c r="O35" s="150">
        <v>440</v>
      </c>
      <c r="P35" s="80">
        <f t="shared" si="3"/>
        <v>0</v>
      </c>
      <c r="Q35" s="80"/>
      <c r="R35" s="150">
        <v>440</v>
      </c>
      <c r="S35" s="80">
        <f t="shared" si="0"/>
        <v>0</v>
      </c>
      <c r="T35" s="106"/>
    </row>
    <row r="36" spans="1:20" ht="24" customHeight="1">
      <c r="A36" s="97"/>
      <c r="B36" s="103">
        <f t="shared" si="4"/>
        <v>31</v>
      </c>
      <c r="C36" s="82" t="s">
        <v>22</v>
      </c>
      <c r="D36" s="83" t="s">
        <v>23</v>
      </c>
      <c r="E36" s="83" t="s">
        <v>12</v>
      </c>
      <c r="F36" s="83" t="s">
        <v>8</v>
      </c>
      <c r="G36" s="83"/>
      <c r="H36" s="104">
        <v>15</v>
      </c>
      <c r="I36" s="128" t="s">
        <v>35</v>
      </c>
      <c r="J36" s="105">
        <f t="shared" ref="J36:J55" si="5">SUM(K36,N36,Q36)</f>
        <v>0</v>
      </c>
      <c r="K36" s="80"/>
      <c r="L36" s="150">
        <v>440</v>
      </c>
      <c r="M36" s="80">
        <f t="shared" si="2"/>
        <v>0</v>
      </c>
      <c r="N36" s="80"/>
      <c r="O36" s="150">
        <v>440</v>
      </c>
      <c r="P36" s="80">
        <f t="shared" si="3"/>
        <v>0</v>
      </c>
      <c r="Q36" s="80"/>
      <c r="R36" s="150">
        <v>440</v>
      </c>
      <c r="S36" s="80">
        <f t="shared" si="0"/>
        <v>0</v>
      </c>
      <c r="T36" s="106"/>
    </row>
    <row r="37" spans="1:20" ht="24" customHeight="1">
      <c r="A37" s="97"/>
      <c r="B37" s="103">
        <f t="shared" si="4"/>
        <v>32</v>
      </c>
      <c r="C37" s="82" t="s">
        <v>24</v>
      </c>
      <c r="D37" s="83" t="s">
        <v>23</v>
      </c>
      <c r="E37" s="83" t="s">
        <v>12</v>
      </c>
      <c r="F37" s="83" t="s">
        <v>8</v>
      </c>
      <c r="G37" s="83"/>
      <c r="H37" s="104">
        <v>15</v>
      </c>
      <c r="I37" s="128" t="s">
        <v>35</v>
      </c>
      <c r="J37" s="105">
        <f t="shared" si="5"/>
        <v>0</v>
      </c>
      <c r="K37" s="80"/>
      <c r="L37" s="150">
        <v>440</v>
      </c>
      <c r="M37" s="80">
        <f t="shared" si="2"/>
        <v>0</v>
      </c>
      <c r="N37" s="80"/>
      <c r="O37" s="150">
        <v>440</v>
      </c>
      <c r="P37" s="80">
        <f t="shared" si="3"/>
        <v>0</v>
      </c>
      <c r="Q37" s="80"/>
      <c r="R37" s="150">
        <v>440</v>
      </c>
      <c r="S37" s="80">
        <f t="shared" si="0"/>
        <v>0</v>
      </c>
      <c r="T37" s="106"/>
    </row>
    <row r="38" spans="1:20" ht="24" customHeight="1">
      <c r="A38" s="97"/>
      <c r="B38" s="103">
        <f t="shared" si="4"/>
        <v>33</v>
      </c>
      <c r="C38" s="82" t="s">
        <v>22</v>
      </c>
      <c r="D38" s="83" t="s">
        <v>46</v>
      </c>
      <c r="E38" s="83" t="s">
        <v>12</v>
      </c>
      <c r="F38" s="83" t="s">
        <v>9</v>
      </c>
      <c r="G38" s="83"/>
      <c r="H38" s="104">
        <v>15</v>
      </c>
      <c r="I38" s="128" t="s">
        <v>35</v>
      </c>
      <c r="J38" s="105">
        <f t="shared" si="5"/>
        <v>0</v>
      </c>
      <c r="K38" s="80"/>
      <c r="L38" s="150">
        <v>440</v>
      </c>
      <c r="M38" s="80">
        <f t="shared" si="2"/>
        <v>0</v>
      </c>
      <c r="N38" s="80"/>
      <c r="O38" s="150">
        <v>440</v>
      </c>
      <c r="P38" s="80">
        <f t="shared" si="3"/>
        <v>0</v>
      </c>
      <c r="Q38" s="80"/>
      <c r="R38" s="150">
        <v>440</v>
      </c>
      <c r="S38" s="80">
        <f t="shared" si="0"/>
        <v>0</v>
      </c>
      <c r="T38" s="106"/>
    </row>
    <row r="39" spans="1:20" ht="24" customHeight="1">
      <c r="A39" s="97"/>
      <c r="B39" s="103">
        <f t="shared" si="4"/>
        <v>34</v>
      </c>
      <c r="C39" s="82" t="s">
        <v>24</v>
      </c>
      <c r="D39" s="83" t="s">
        <v>46</v>
      </c>
      <c r="E39" s="83" t="s">
        <v>12</v>
      </c>
      <c r="F39" s="83" t="s">
        <v>9</v>
      </c>
      <c r="G39" s="83"/>
      <c r="H39" s="104">
        <v>15</v>
      </c>
      <c r="I39" s="128" t="s">
        <v>35</v>
      </c>
      <c r="J39" s="105">
        <f t="shared" si="5"/>
        <v>0</v>
      </c>
      <c r="K39" s="80"/>
      <c r="L39" s="150">
        <v>440</v>
      </c>
      <c r="M39" s="80">
        <f t="shared" si="2"/>
        <v>0</v>
      </c>
      <c r="N39" s="80"/>
      <c r="O39" s="150">
        <v>440</v>
      </c>
      <c r="P39" s="80">
        <f t="shared" si="3"/>
        <v>0</v>
      </c>
      <c r="Q39" s="80"/>
      <c r="R39" s="150">
        <v>440</v>
      </c>
      <c r="S39" s="80">
        <f t="shared" si="0"/>
        <v>0</v>
      </c>
      <c r="T39" s="106"/>
    </row>
    <row r="40" spans="1:20" ht="24" customHeight="1">
      <c r="A40" s="97"/>
      <c r="B40" s="103">
        <f t="shared" si="4"/>
        <v>35</v>
      </c>
      <c r="C40" s="82" t="s">
        <v>22</v>
      </c>
      <c r="D40" s="83"/>
      <c r="E40" s="83" t="s">
        <v>12</v>
      </c>
      <c r="F40" s="83" t="s">
        <v>7</v>
      </c>
      <c r="G40" s="83"/>
      <c r="H40" s="104">
        <v>15</v>
      </c>
      <c r="I40" s="128" t="s">
        <v>35</v>
      </c>
      <c r="J40" s="105">
        <f t="shared" si="5"/>
        <v>0</v>
      </c>
      <c r="K40" s="80"/>
      <c r="L40" s="150">
        <v>440</v>
      </c>
      <c r="M40" s="80">
        <f t="shared" si="2"/>
        <v>0</v>
      </c>
      <c r="N40" s="80"/>
      <c r="O40" s="150">
        <v>440</v>
      </c>
      <c r="P40" s="80">
        <f t="shared" si="3"/>
        <v>0</v>
      </c>
      <c r="Q40" s="80"/>
      <c r="R40" s="150">
        <v>440</v>
      </c>
      <c r="S40" s="80">
        <f t="shared" si="0"/>
        <v>0</v>
      </c>
      <c r="T40" s="106"/>
    </row>
    <row r="41" spans="1:20" ht="24" customHeight="1">
      <c r="A41" s="97"/>
      <c r="B41" s="103">
        <f t="shared" si="4"/>
        <v>36</v>
      </c>
      <c r="C41" s="82" t="s">
        <v>24</v>
      </c>
      <c r="D41" s="83"/>
      <c r="E41" s="83" t="s">
        <v>12</v>
      </c>
      <c r="F41" s="83" t="s">
        <v>7</v>
      </c>
      <c r="G41" s="83"/>
      <c r="H41" s="104">
        <v>15</v>
      </c>
      <c r="I41" s="128" t="s">
        <v>35</v>
      </c>
      <c r="J41" s="105">
        <f t="shared" si="5"/>
        <v>0</v>
      </c>
      <c r="K41" s="80"/>
      <c r="L41" s="150">
        <v>440</v>
      </c>
      <c r="M41" s="80">
        <f t="shared" si="2"/>
        <v>0</v>
      </c>
      <c r="N41" s="80"/>
      <c r="O41" s="150">
        <v>440</v>
      </c>
      <c r="P41" s="80">
        <f t="shared" si="3"/>
        <v>0</v>
      </c>
      <c r="Q41" s="80"/>
      <c r="R41" s="150">
        <v>440</v>
      </c>
      <c r="S41" s="80">
        <f t="shared" si="0"/>
        <v>0</v>
      </c>
      <c r="T41" s="106"/>
    </row>
    <row r="42" spans="1:20" ht="24" customHeight="1">
      <c r="A42" s="97"/>
      <c r="B42" s="103">
        <f t="shared" si="4"/>
        <v>37</v>
      </c>
      <c r="C42" s="82" t="s">
        <v>22</v>
      </c>
      <c r="D42" s="83" t="s">
        <v>23</v>
      </c>
      <c r="E42" s="83" t="s">
        <v>43</v>
      </c>
      <c r="F42" s="83" t="s">
        <v>8</v>
      </c>
      <c r="G42" s="83"/>
      <c r="H42" s="104">
        <v>15</v>
      </c>
      <c r="I42" s="128" t="s">
        <v>35</v>
      </c>
      <c r="J42" s="105">
        <f t="shared" si="5"/>
        <v>0</v>
      </c>
      <c r="K42" s="80"/>
      <c r="L42" s="150">
        <v>440</v>
      </c>
      <c r="M42" s="80">
        <f t="shared" si="2"/>
        <v>0</v>
      </c>
      <c r="N42" s="80"/>
      <c r="O42" s="150">
        <v>440</v>
      </c>
      <c r="P42" s="80">
        <f t="shared" si="3"/>
        <v>0</v>
      </c>
      <c r="Q42" s="80"/>
      <c r="R42" s="150">
        <v>440</v>
      </c>
      <c r="S42" s="80">
        <f t="shared" si="0"/>
        <v>0</v>
      </c>
      <c r="T42" s="106"/>
    </row>
    <row r="43" spans="1:20" ht="24" customHeight="1">
      <c r="A43" s="97"/>
      <c r="B43" s="103">
        <f t="shared" si="4"/>
        <v>38</v>
      </c>
      <c r="C43" s="82" t="s">
        <v>24</v>
      </c>
      <c r="D43" s="83" t="s">
        <v>23</v>
      </c>
      <c r="E43" s="83" t="s">
        <v>43</v>
      </c>
      <c r="F43" s="83" t="s">
        <v>8</v>
      </c>
      <c r="G43" s="83"/>
      <c r="H43" s="104">
        <v>15</v>
      </c>
      <c r="I43" s="128" t="s">
        <v>35</v>
      </c>
      <c r="J43" s="105">
        <f t="shared" si="5"/>
        <v>0</v>
      </c>
      <c r="K43" s="80"/>
      <c r="L43" s="150">
        <v>440</v>
      </c>
      <c r="M43" s="80">
        <f t="shared" si="2"/>
        <v>0</v>
      </c>
      <c r="N43" s="80"/>
      <c r="O43" s="150">
        <v>440</v>
      </c>
      <c r="P43" s="80">
        <f t="shared" si="3"/>
        <v>0</v>
      </c>
      <c r="Q43" s="80"/>
      <c r="R43" s="150">
        <v>440</v>
      </c>
      <c r="S43" s="80">
        <f t="shared" si="0"/>
        <v>0</v>
      </c>
      <c r="T43" s="106"/>
    </row>
    <row r="44" spans="1:20" ht="24" customHeight="1">
      <c r="A44" s="97"/>
      <c r="B44" s="103">
        <f t="shared" si="4"/>
        <v>39</v>
      </c>
      <c r="C44" s="82" t="s">
        <v>22</v>
      </c>
      <c r="D44" s="83" t="s">
        <v>46</v>
      </c>
      <c r="E44" s="83" t="s">
        <v>43</v>
      </c>
      <c r="F44" s="83" t="s">
        <v>9</v>
      </c>
      <c r="G44" s="83"/>
      <c r="H44" s="104">
        <v>15</v>
      </c>
      <c r="I44" s="128" t="s">
        <v>35</v>
      </c>
      <c r="J44" s="105">
        <f t="shared" si="5"/>
        <v>0</v>
      </c>
      <c r="K44" s="80"/>
      <c r="L44" s="150">
        <v>440</v>
      </c>
      <c r="M44" s="80">
        <f t="shared" si="2"/>
        <v>0</v>
      </c>
      <c r="N44" s="80"/>
      <c r="O44" s="150">
        <v>440</v>
      </c>
      <c r="P44" s="80">
        <f t="shared" si="3"/>
        <v>0</v>
      </c>
      <c r="Q44" s="80"/>
      <c r="R44" s="150">
        <v>440</v>
      </c>
      <c r="S44" s="80">
        <f t="shared" si="0"/>
        <v>0</v>
      </c>
      <c r="T44" s="106"/>
    </row>
    <row r="45" spans="1:20" ht="24" customHeight="1">
      <c r="A45" s="97"/>
      <c r="B45" s="103">
        <f t="shared" si="4"/>
        <v>40</v>
      </c>
      <c r="C45" s="82" t="s">
        <v>24</v>
      </c>
      <c r="D45" s="83" t="s">
        <v>46</v>
      </c>
      <c r="E45" s="83" t="s">
        <v>43</v>
      </c>
      <c r="F45" s="83" t="s">
        <v>9</v>
      </c>
      <c r="G45" s="83"/>
      <c r="H45" s="104">
        <v>15</v>
      </c>
      <c r="I45" s="128" t="s">
        <v>35</v>
      </c>
      <c r="J45" s="105">
        <f t="shared" si="5"/>
        <v>0</v>
      </c>
      <c r="K45" s="80"/>
      <c r="L45" s="150">
        <v>440</v>
      </c>
      <c r="M45" s="80">
        <f t="shared" si="2"/>
        <v>0</v>
      </c>
      <c r="N45" s="80"/>
      <c r="O45" s="150">
        <v>440</v>
      </c>
      <c r="P45" s="80">
        <f t="shared" si="3"/>
        <v>0</v>
      </c>
      <c r="Q45" s="80"/>
      <c r="R45" s="150">
        <v>440</v>
      </c>
      <c r="S45" s="80">
        <f t="shared" si="0"/>
        <v>0</v>
      </c>
      <c r="T45" s="106"/>
    </row>
    <row r="46" spans="1:20" ht="24" customHeight="1">
      <c r="A46" s="97"/>
      <c r="B46" s="103">
        <f t="shared" si="4"/>
        <v>41</v>
      </c>
      <c r="C46" s="82" t="s">
        <v>22</v>
      </c>
      <c r="D46" s="83"/>
      <c r="E46" s="83" t="s">
        <v>43</v>
      </c>
      <c r="F46" s="83" t="s">
        <v>7</v>
      </c>
      <c r="G46" s="83"/>
      <c r="H46" s="104">
        <v>15</v>
      </c>
      <c r="I46" s="128" t="s">
        <v>35</v>
      </c>
      <c r="J46" s="105">
        <f t="shared" si="5"/>
        <v>0</v>
      </c>
      <c r="K46" s="80"/>
      <c r="L46" s="150">
        <v>440</v>
      </c>
      <c r="M46" s="80">
        <f t="shared" si="2"/>
        <v>0</v>
      </c>
      <c r="N46" s="80"/>
      <c r="O46" s="150">
        <v>440</v>
      </c>
      <c r="P46" s="80">
        <f t="shared" si="3"/>
        <v>0</v>
      </c>
      <c r="Q46" s="80"/>
      <c r="R46" s="150">
        <v>440</v>
      </c>
      <c r="S46" s="80">
        <f t="shared" si="0"/>
        <v>0</v>
      </c>
      <c r="T46" s="106"/>
    </row>
    <row r="47" spans="1:20" ht="24" customHeight="1">
      <c r="A47" s="97"/>
      <c r="B47" s="103">
        <f t="shared" si="4"/>
        <v>42</v>
      </c>
      <c r="C47" s="82" t="s">
        <v>24</v>
      </c>
      <c r="D47" s="83"/>
      <c r="E47" s="83" t="s">
        <v>43</v>
      </c>
      <c r="F47" s="83" t="s">
        <v>7</v>
      </c>
      <c r="G47" s="83"/>
      <c r="H47" s="104">
        <v>15</v>
      </c>
      <c r="I47" s="128" t="s">
        <v>35</v>
      </c>
      <c r="J47" s="105">
        <f t="shared" si="5"/>
        <v>0</v>
      </c>
      <c r="K47" s="80"/>
      <c r="L47" s="150">
        <v>440</v>
      </c>
      <c r="M47" s="80">
        <f t="shared" si="2"/>
        <v>0</v>
      </c>
      <c r="N47" s="80"/>
      <c r="O47" s="150">
        <v>440</v>
      </c>
      <c r="P47" s="80">
        <f t="shared" si="3"/>
        <v>0</v>
      </c>
      <c r="Q47" s="80"/>
      <c r="R47" s="150">
        <v>440</v>
      </c>
      <c r="S47" s="80">
        <f t="shared" si="0"/>
        <v>0</v>
      </c>
      <c r="T47" s="106"/>
    </row>
    <row r="48" spans="1:20" ht="24" customHeight="1">
      <c r="A48" s="97"/>
      <c r="B48" s="103">
        <f t="shared" si="4"/>
        <v>43</v>
      </c>
      <c r="C48" s="161" t="s">
        <v>48</v>
      </c>
      <c r="D48" s="162" t="s">
        <v>13</v>
      </c>
      <c r="E48" s="162" t="s">
        <v>12</v>
      </c>
      <c r="F48" s="162" t="s">
        <v>11</v>
      </c>
      <c r="G48" s="162"/>
      <c r="H48" s="163">
        <v>15</v>
      </c>
      <c r="I48" s="164" t="s">
        <v>35</v>
      </c>
      <c r="J48" s="165">
        <f t="shared" si="5"/>
        <v>0</v>
      </c>
      <c r="K48" s="166"/>
      <c r="L48" s="150">
        <v>440</v>
      </c>
      <c r="M48" s="166">
        <f t="shared" si="2"/>
        <v>0</v>
      </c>
      <c r="N48" s="166"/>
      <c r="O48" s="150">
        <v>440</v>
      </c>
      <c r="P48" s="166">
        <f t="shared" si="3"/>
        <v>0</v>
      </c>
      <c r="Q48" s="166"/>
      <c r="R48" s="150">
        <v>440</v>
      </c>
      <c r="S48" s="166">
        <f t="shared" si="0"/>
        <v>0</v>
      </c>
      <c r="T48" s="168"/>
    </row>
    <row r="49" spans="1:20" ht="24" customHeight="1">
      <c r="A49" s="97"/>
      <c r="B49" s="103">
        <f t="shared" si="4"/>
        <v>44</v>
      </c>
      <c r="C49" s="161" t="s">
        <v>49</v>
      </c>
      <c r="D49" s="162" t="s">
        <v>13</v>
      </c>
      <c r="E49" s="162" t="s">
        <v>12</v>
      </c>
      <c r="F49" s="162" t="s">
        <v>11</v>
      </c>
      <c r="G49" s="162"/>
      <c r="H49" s="163">
        <v>15</v>
      </c>
      <c r="I49" s="164" t="s">
        <v>35</v>
      </c>
      <c r="J49" s="165">
        <f t="shared" si="5"/>
        <v>0</v>
      </c>
      <c r="K49" s="166"/>
      <c r="L49" s="150">
        <v>440</v>
      </c>
      <c r="M49" s="166">
        <f t="shared" si="2"/>
        <v>0</v>
      </c>
      <c r="N49" s="166"/>
      <c r="O49" s="150">
        <v>440</v>
      </c>
      <c r="P49" s="166">
        <f t="shared" si="3"/>
        <v>0</v>
      </c>
      <c r="Q49" s="166"/>
      <c r="R49" s="150">
        <v>440</v>
      </c>
      <c r="S49" s="166">
        <f t="shared" si="0"/>
        <v>0</v>
      </c>
      <c r="T49" s="168"/>
    </row>
    <row r="50" spans="1:20" ht="24" customHeight="1">
      <c r="A50" s="97"/>
      <c r="B50" s="103">
        <f t="shared" si="4"/>
        <v>45</v>
      </c>
      <c r="C50" s="82" t="s">
        <v>50</v>
      </c>
      <c r="D50" s="83" t="s">
        <v>13</v>
      </c>
      <c r="E50" s="83" t="s">
        <v>12</v>
      </c>
      <c r="F50" s="83" t="s">
        <v>11</v>
      </c>
      <c r="G50" s="83"/>
      <c r="H50" s="104">
        <v>15</v>
      </c>
      <c r="I50" s="128" t="s">
        <v>35</v>
      </c>
      <c r="J50" s="105">
        <f t="shared" si="5"/>
        <v>0</v>
      </c>
      <c r="K50" s="80"/>
      <c r="L50" s="150">
        <v>440</v>
      </c>
      <c r="M50" s="80">
        <f t="shared" si="2"/>
        <v>0</v>
      </c>
      <c r="N50" s="80"/>
      <c r="O50" s="150">
        <v>440</v>
      </c>
      <c r="P50" s="80">
        <f t="shared" si="3"/>
        <v>0</v>
      </c>
      <c r="Q50" s="80"/>
      <c r="R50" s="150">
        <v>440</v>
      </c>
      <c r="S50" s="80">
        <f t="shared" si="0"/>
        <v>0</v>
      </c>
      <c r="T50" s="106"/>
    </row>
    <row r="51" spans="1:20" ht="24" customHeight="1">
      <c r="A51" s="97"/>
      <c r="B51" s="103">
        <f t="shared" si="4"/>
        <v>46</v>
      </c>
      <c r="C51" s="82" t="s">
        <v>51</v>
      </c>
      <c r="D51" s="83" t="s">
        <v>13</v>
      </c>
      <c r="E51" s="83" t="s">
        <v>12</v>
      </c>
      <c r="F51" s="83" t="s">
        <v>11</v>
      </c>
      <c r="G51" s="83"/>
      <c r="H51" s="104">
        <v>15</v>
      </c>
      <c r="I51" s="128" t="s">
        <v>35</v>
      </c>
      <c r="J51" s="105">
        <f t="shared" si="5"/>
        <v>0</v>
      </c>
      <c r="K51" s="80"/>
      <c r="L51" s="150">
        <v>440</v>
      </c>
      <c r="M51" s="80">
        <f t="shared" si="2"/>
        <v>0</v>
      </c>
      <c r="N51" s="80"/>
      <c r="O51" s="150">
        <v>440</v>
      </c>
      <c r="P51" s="80">
        <f t="shared" si="3"/>
        <v>0</v>
      </c>
      <c r="Q51" s="80"/>
      <c r="R51" s="150">
        <v>440</v>
      </c>
      <c r="S51" s="80">
        <f t="shared" si="0"/>
        <v>0</v>
      </c>
      <c r="T51" s="106"/>
    </row>
    <row r="52" spans="1:20" ht="24" customHeight="1">
      <c r="A52" s="97"/>
      <c r="B52" s="103">
        <f t="shared" si="4"/>
        <v>47</v>
      </c>
      <c r="C52" s="82" t="s">
        <v>48</v>
      </c>
      <c r="D52" s="83" t="s">
        <v>14</v>
      </c>
      <c r="E52" s="83" t="s">
        <v>12</v>
      </c>
      <c r="F52" s="83" t="s">
        <v>9</v>
      </c>
      <c r="G52" s="83"/>
      <c r="H52" s="104">
        <v>15</v>
      </c>
      <c r="I52" s="128" t="s">
        <v>35</v>
      </c>
      <c r="J52" s="105">
        <f t="shared" si="5"/>
        <v>0</v>
      </c>
      <c r="K52" s="80"/>
      <c r="L52" s="150">
        <v>440</v>
      </c>
      <c r="M52" s="80">
        <f t="shared" si="2"/>
        <v>0</v>
      </c>
      <c r="N52" s="80"/>
      <c r="O52" s="150">
        <v>440</v>
      </c>
      <c r="P52" s="80">
        <f t="shared" si="3"/>
        <v>0</v>
      </c>
      <c r="Q52" s="80"/>
      <c r="R52" s="150">
        <v>440</v>
      </c>
      <c r="S52" s="80">
        <f t="shared" si="0"/>
        <v>0</v>
      </c>
      <c r="T52" s="106"/>
    </row>
    <row r="53" spans="1:20" ht="24" customHeight="1">
      <c r="A53" s="97"/>
      <c r="B53" s="103">
        <f t="shared" si="4"/>
        <v>48</v>
      </c>
      <c r="C53" s="82" t="s">
        <v>49</v>
      </c>
      <c r="D53" s="83" t="s">
        <v>14</v>
      </c>
      <c r="E53" s="83" t="s">
        <v>12</v>
      </c>
      <c r="F53" s="83" t="s">
        <v>9</v>
      </c>
      <c r="G53" s="83"/>
      <c r="H53" s="104">
        <v>15</v>
      </c>
      <c r="I53" s="128" t="s">
        <v>35</v>
      </c>
      <c r="J53" s="105">
        <f t="shared" si="5"/>
        <v>0</v>
      </c>
      <c r="K53" s="80"/>
      <c r="L53" s="150">
        <v>440</v>
      </c>
      <c r="M53" s="80">
        <f t="shared" si="2"/>
        <v>0</v>
      </c>
      <c r="N53" s="80"/>
      <c r="O53" s="150">
        <v>440</v>
      </c>
      <c r="P53" s="80">
        <f t="shared" si="3"/>
        <v>0</v>
      </c>
      <c r="Q53" s="80"/>
      <c r="R53" s="150">
        <v>440</v>
      </c>
      <c r="S53" s="80">
        <f t="shared" si="0"/>
        <v>0</v>
      </c>
      <c r="T53" s="106"/>
    </row>
    <row r="54" spans="1:20" ht="24" customHeight="1">
      <c r="A54" s="97"/>
      <c r="B54" s="103">
        <f t="shared" si="4"/>
        <v>49</v>
      </c>
      <c r="C54" s="82" t="s">
        <v>48</v>
      </c>
      <c r="D54" s="83"/>
      <c r="E54" s="83" t="s">
        <v>12</v>
      </c>
      <c r="F54" s="83" t="s">
        <v>15</v>
      </c>
      <c r="G54" s="83"/>
      <c r="H54" s="104">
        <v>15</v>
      </c>
      <c r="I54" s="128" t="s">
        <v>35</v>
      </c>
      <c r="J54" s="105">
        <f t="shared" si="5"/>
        <v>0</v>
      </c>
      <c r="K54" s="80"/>
      <c r="L54" s="150">
        <v>440</v>
      </c>
      <c r="M54" s="80">
        <f t="shared" si="2"/>
        <v>0</v>
      </c>
      <c r="N54" s="80"/>
      <c r="O54" s="150">
        <v>440</v>
      </c>
      <c r="P54" s="80">
        <f t="shared" si="3"/>
        <v>0</v>
      </c>
      <c r="Q54" s="80"/>
      <c r="R54" s="150">
        <v>440</v>
      </c>
      <c r="S54" s="80">
        <f t="shared" si="0"/>
        <v>0</v>
      </c>
      <c r="T54" s="106"/>
    </row>
    <row r="55" spans="1:20" ht="24" customHeight="1">
      <c r="A55" s="97"/>
      <c r="B55" s="103">
        <f t="shared" si="4"/>
        <v>50</v>
      </c>
      <c r="C55" s="82" t="s">
        <v>49</v>
      </c>
      <c r="D55" s="83"/>
      <c r="E55" s="83" t="s">
        <v>12</v>
      </c>
      <c r="F55" s="83" t="s">
        <v>15</v>
      </c>
      <c r="G55" s="83"/>
      <c r="H55" s="104">
        <v>15</v>
      </c>
      <c r="I55" s="128" t="s">
        <v>35</v>
      </c>
      <c r="J55" s="105">
        <f t="shared" si="5"/>
        <v>0</v>
      </c>
      <c r="K55" s="80"/>
      <c r="L55" s="150">
        <v>440</v>
      </c>
      <c r="M55" s="80">
        <f t="shared" si="2"/>
        <v>0</v>
      </c>
      <c r="N55" s="80"/>
      <c r="O55" s="150">
        <v>440</v>
      </c>
      <c r="P55" s="80">
        <f t="shared" si="3"/>
        <v>0</v>
      </c>
      <c r="Q55" s="80"/>
      <c r="R55" s="150">
        <v>440</v>
      </c>
      <c r="S55" s="80">
        <f t="shared" si="0"/>
        <v>0</v>
      </c>
      <c r="T55" s="106"/>
    </row>
    <row r="56" spans="1:20" ht="24" customHeight="1">
      <c r="A56" s="97"/>
      <c r="B56" s="103">
        <f t="shared" si="4"/>
        <v>51</v>
      </c>
      <c r="C56" s="82" t="s">
        <v>48</v>
      </c>
      <c r="D56" s="83" t="s">
        <v>13</v>
      </c>
      <c r="E56" s="83" t="s">
        <v>6</v>
      </c>
      <c r="F56" s="83" t="s">
        <v>11</v>
      </c>
      <c r="G56" s="83"/>
      <c r="H56" s="104">
        <v>15</v>
      </c>
      <c r="I56" s="128" t="s">
        <v>35</v>
      </c>
      <c r="J56" s="105">
        <f t="shared" ref="J56:J97" si="6">SUM(K56,N56,Q56)</f>
        <v>0</v>
      </c>
      <c r="K56" s="80"/>
      <c r="L56" s="150">
        <v>440</v>
      </c>
      <c r="M56" s="80">
        <f t="shared" si="2"/>
        <v>0</v>
      </c>
      <c r="N56" s="80"/>
      <c r="O56" s="150">
        <v>440</v>
      </c>
      <c r="P56" s="80">
        <f t="shared" si="3"/>
        <v>0</v>
      </c>
      <c r="Q56" s="80"/>
      <c r="R56" s="150">
        <v>440</v>
      </c>
      <c r="S56" s="80">
        <f t="shared" si="0"/>
        <v>0</v>
      </c>
      <c r="T56" s="106"/>
    </row>
    <row r="57" spans="1:20" ht="24" customHeight="1">
      <c r="A57" s="97"/>
      <c r="B57" s="103">
        <f t="shared" si="4"/>
        <v>52</v>
      </c>
      <c r="C57" s="82" t="s">
        <v>49</v>
      </c>
      <c r="D57" s="83" t="s">
        <v>13</v>
      </c>
      <c r="E57" s="83" t="s">
        <v>6</v>
      </c>
      <c r="F57" s="83" t="s">
        <v>11</v>
      </c>
      <c r="G57" s="83"/>
      <c r="H57" s="104">
        <v>15</v>
      </c>
      <c r="I57" s="128" t="s">
        <v>35</v>
      </c>
      <c r="J57" s="105">
        <f t="shared" si="6"/>
        <v>0</v>
      </c>
      <c r="K57" s="80"/>
      <c r="L57" s="150">
        <v>440</v>
      </c>
      <c r="M57" s="80">
        <f t="shared" si="2"/>
        <v>0</v>
      </c>
      <c r="N57" s="80"/>
      <c r="O57" s="150">
        <v>440</v>
      </c>
      <c r="P57" s="80">
        <f t="shared" si="3"/>
        <v>0</v>
      </c>
      <c r="Q57" s="80"/>
      <c r="R57" s="150">
        <v>440</v>
      </c>
      <c r="S57" s="80">
        <f t="shared" si="0"/>
        <v>0</v>
      </c>
      <c r="T57" s="106"/>
    </row>
    <row r="58" spans="1:20" ht="24" customHeight="1">
      <c r="A58" s="97"/>
      <c r="B58" s="103">
        <f t="shared" si="4"/>
        <v>53</v>
      </c>
      <c r="C58" s="82" t="s">
        <v>50</v>
      </c>
      <c r="D58" s="83" t="s">
        <v>13</v>
      </c>
      <c r="E58" s="83" t="s">
        <v>6</v>
      </c>
      <c r="F58" s="83" t="s">
        <v>11</v>
      </c>
      <c r="G58" s="83"/>
      <c r="H58" s="104">
        <v>15</v>
      </c>
      <c r="I58" s="128" t="s">
        <v>35</v>
      </c>
      <c r="J58" s="105">
        <f t="shared" si="6"/>
        <v>0</v>
      </c>
      <c r="K58" s="80"/>
      <c r="L58" s="150">
        <v>440</v>
      </c>
      <c r="M58" s="80">
        <f t="shared" si="2"/>
        <v>0</v>
      </c>
      <c r="N58" s="80"/>
      <c r="O58" s="150">
        <v>440</v>
      </c>
      <c r="P58" s="80">
        <f t="shared" si="3"/>
        <v>0</v>
      </c>
      <c r="Q58" s="80"/>
      <c r="R58" s="150">
        <v>440</v>
      </c>
      <c r="S58" s="80">
        <f t="shared" si="0"/>
        <v>0</v>
      </c>
      <c r="T58" s="106"/>
    </row>
    <row r="59" spans="1:20" ht="24" customHeight="1">
      <c r="A59" s="97"/>
      <c r="B59" s="103">
        <f t="shared" si="4"/>
        <v>54</v>
      </c>
      <c r="C59" s="82" t="s">
        <v>51</v>
      </c>
      <c r="D59" s="83" t="s">
        <v>13</v>
      </c>
      <c r="E59" s="83" t="s">
        <v>6</v>
      </c>
      <c r="F59" s="83" t="s">
        <v>11</v>
      </c>
      <c r="G59" s="83"/>
      <c r="H59" s="104">
        <v>15</v>
      </c>
      <c r="I59" s="128" t="s">
        <v>35</v>
      </c>
      <c r="J59" s="105">
        <f t="shared" si="6"/>
        <v>0</v>
      </c>
      <c r="K59" s="80"/>
      <c r="L59" s="150">
        <v>440</v>
      </c>
      <c r="M59" s="80">
        <f t="shared" si="2"/>
        <v>0</v>
      </c>
      <c r="N59" s="80"/>
      <c r="O59" s="150">
        <v>440</v>
      </c>
      <c r="P59" s="80">
        <f t="shared" si="3"/>
        <v>0</v>
      </c>
      <c r="Q59" s="80"/>
      <c r="R59" s="150">
        <v>440</v>
      </c>
      <c r="S59" s="80">
        <f t="shared" si="0"/>
        <v>0</v>
      </c>
      <c r="T59" s="106"/>
    </row>
    <row r="60" spans="1:20" ht="24" customHeight="1">
      <c r="A60" s="97"/>
      <c r="B60" s="103">
        <f t="shared" si="4"/>
        <v>55</v>
      </c>
      <c r="C60" s="82" t="s">
        <v>48</v>
      </c>
      <c r="D60" s="83" t="s">
        <v>14</v>
      </c>
      <c r="E60" s="83" t="s">
        <v>6</v>
      </c>
      <c r="F60" s="83" t="s">
        <v>9</v>
      </c>
      <c r="G60" s="83"/>
      <c r="H60" s="104">
        <v>15</v>
      </c>
      <c r="I60" s="128" t="s">
        <v>35</v>
      </c>
      <c r="J60" s="105">
        <f t="shared" si="6"/>
        <v>0</v>
      </c>
      <c r="K60" s="80"/>
      <c r="L60" s="150">
        <v>440</v>
      </c>
      <c r="M60" s="80">
        <f t="shared" si="2"/>
        <v>0</v>
      </c>
      <c r="N60" s="80"/>
      <c r="O60" s="150">
        <v>440</v>
      </c>
      <c r="P60" s="80">
        <f t="shared" si="3"/>
        <v>0</v>
      </c>
      <c r="Q60" s="80"/>
      <c r="R60" s="150">
        <v>440</v>
      </c>
      <c r="S60" s="80">
        <f t="shared" si="0"/>
        <v>0</v>
      </c>
      <c r="T60" s="106"/>
    </row>
    <row r="61" spans="1:20" ht="24" customHeight="1">
      <c r="A61" s="97"/>
      <c r="B61" s="103">
        <f t="shared" si="4"/>
        <v>56</v>
      </c>
      <c r="C61" s="82" t="s">
        <v>49</v>
      </c>
      <c r="D61" s="83" t="s">
        <v>14</v>
      </c>
      <c r="E61" s="83" t="s">
        <v>6</v>
      </c>
      <c r="F61" s="83" t="s">
        <v>9</v>
      </c>
      <c r="G61" s="83"/>
      <c r="H61" s="104">
        <v>15</v>
      </c>
      <c r="I61" s="128" t="s">
        <v>35</v>
      </c>
      <c r="J61" s="105">
        <f t="shared" si="6"/>
        <v>0</v>
      </c>
      <c r="K61" s="80"/>
      <c r="L61" s="150">
        <v>440</v>
      </c>
      <c r="M61" s="80">
        <f t="shared" si="2"/>
        <v>0</v>
      </c>
      <c r="N61" s="80"/>
      <c r="O61" s="150">
        <v>440</v>
      </c>
      <c r="P61" s="80">
        <f t="shared" si="3"/>
        <v>0</v>
      </c>
      <c r="Q61" s="80"/>
      <c r="R61" s="150">
        <v>440</v>
      </c>
      <c r="S61" s="80">
        <f t="shared" si="0"/>
        <v>0</v>
      </c>
      <c r="T61" s="106"/>
    </row>
    <row r="62" spans="1:20" ht="24" customHeight="1">
      <c r="A62" s="97"/>
      <c r="B62" s="103">
        <f t="shared" si="4"/>
        <v>57</v>
      </c>
      <c r="C62" s="82" t="s">
        <v>48</v>
      </c>
      <c r="D62" s="83"/>
      <c r="E62" s="83" t="s">
        <v>6</v>
      </c>
      <c r="F62" s="83" t="s">
        <v>15</v>
      </c>
      <c r="G62" s="83"/>
      <c r="H62" s="104">
        <v>15</v>
      </c>
      <c r="I62" s="128" t="s">
        <v>35</v>
      </c>
      <c r="J62" s="105">
        <f t="shared" si="6"/>
        <v>0</v>
      </c>
      <c r="K62" s="80"/>
      <c r="L62" s="150">
        <v>440</v>
      </c>
      <c r="M62" s="80">
        <f t="shared" si="2"/>
        <v>0</v>
      </c>
      <c r="N62" s="80"/>
      <c r="O62" s="150">
        <v>440</v>
      </c>
      <c r="P62" s="80">
        <f t="shared" si="3"/>
        <v>0</v>
      </c>
      <c r="Q62" s="80"/>
      <c r="R62" s="150">
        <v>440</v>
      </c>
      <c r="S62" s="80">
        <f t="shared" si="0"/>
        <v>0</v>
      </c>
      <c r="T62" s="106"/>
    </row>
    <row r="63" spans="1:20" ht="24" customHeight="1">
      <c r="A63" s="97"/>
      <c r="B63" s="103">
        <f t="shared" si="4"/>
        <v>58</v>
      </c>
      <c r="C63" s="82" t="s">
        <v>52</v>
      </c>
      <c r="D63" s="83"/>
      <c r="E63" s="83" t="s">
        <v>6</v>
      </c>
      <c r="F63" s="83" t="s">
        <v>15</v>
      </c>
      <c r="G63" s="83"/>
      <c r="H63" s="104">
        <v>15</v>
      </c>
      <c r="I63" s="128" t="s">
        <v>35</v>
      </c>
      <c r="J63" s="105">
        <f t="shared" si="6"/>
        <v>0</v>
      </c>
      <c r="K63" s="80"/>
      <c r="L63" s="150">
        <v>440</v>
      </c>
      <c r="M63" s="80">
        <f t="shared" si="2"/>
        <v>0</v>
      </c>
      <c r="N63" s="80"/>
      <c r="O63" s="150">
        <v>440</v>
      </c>
      <c r="P63" s="80">
        <f t="shared" si="3"/>
        <v>0</v>
      </c>
      <c r="Q63" s="80"/>
      <c r="R63" s="150">
        <v>440</v>
      </c>
      <c r="S63" s="80">
        <f t="shared" si="0"/>
        <v>0</v>
      </c>
      <c r="T63" s="106"/>
    </row>
    <row r="64" spans="1:20" ht="24" customHeight="1">
      <c r="A64" s="97"/>
      <c r="B64" s="103">
        <f t="shared" si="4"/>
        <v>59</v>
      </c>
      <c r="C64" s="82" t="s">
        <v>53</v>
      </c>
      <c r="D64" s="83" t="s">
        <v>17</v>
      </c>
      <c r="E64" s="83" t="s">
        <v>6</v>
      </c>
      <c r="F64" s="83" t="s">
        <v>8</v>
      </c>
      <c r="G64" s="83"/>
      <c r="H64" s="104">
        <v>15</v>
      </c>
      <c r="I64" s="128" t="s">
        <v>35</v>
      </c>
      <c r="J64" s="105">
        <f t="shared" si="6"/>
        <v>0</v>
      </c>
      <c r="K64" s="80"/>
      <c r="L64" s="150">
        <v>440</v>
      </c>
      <c r="M64" s="80">
        <f t="shared" si="2"/>
        <v>0</v>
      </c>
      <c r="N64" s="80"/>
      <c r="O64" s="150">
        <v>440</v>
      </c>
      <c r="P64" s="80">
        <f t="shared" si="3"/>
        <v>0</v>
      </c>
      <c r="Q64" s="80"/>
      <c r="R64" s="150">
        <v>440</v>
      </c>
      <c r="S64" s="80">
        <f t="shared" si="0"/>
        <v>0</v>
      </c>
      <c r="T64" s="106"/>
    </row>
    <row r="65" spans="1:20" ht="24" customHeight="1">
      <c r="A65" s="97"/>
      <c r="B65" s="103">
        <f t="shared" si="4"/>
        <v>60</v>
      </c>
      <c r="C65" s="82" t="s">
        <v>54</v>
      </c>
      <c r="D65" s="83" t="s">
        <v>44</v>
      </c>
      <c r="E65" s="83" t="s">
        <v>6</v>
      </c>
      <c r="F65" s="83" t="s">
        <v>8</v>
      </c>
      <c r="G65" s="83"/>
      <c r="H65" s="104">
        <v>15</v>
      </c>
      <c r="I65" s="128" t="s">
        <v>35</v>
      </c>
      <c r="J65" s="105">
        <f t="shared" si="6"/>
        <v>0</v>
      </c>
      <c r="K65" s="80"/>
      <c r="L65" s="150">
        <v>440</v>
      </c>
      <c r="M65" s="80">
        <f t="shared" si="2"/>
        <v>0</v>
      </c>
      <c r="N65" s="80"/>
      <c r="O65" s="150">
        <v>440</v>
      </c>
      <c r="P65" s="80">
        <f t="shared" si="3"/>
        <v>0</v>
      </c>
      <c r="Q65" s="80"/>
      <c r="R65" s="150">
        <v>440</v>
      </c>
      <c r="S65" s="80">
        <f t="shared" si="0"/>
        <v>0</v>
      </c>
      <c r="T65" s="106"/>
    </row>
    <row r="66" spans="1:20" ht="24" customHeight="1">
      <c r="A66" s="97"/>
      <c r="B66" s="103">
        <f t="shared" si="4"/>
        <v>61</v>
      </c>
      <c r="C66" s="82" t="s">
        <v>55</v>
      </c>
      <c r="D66" s="83" t="s">
        <v>17</v>
      </c>
      <c r="E66" s="83" t="s">
        <v>6</v>
      </c>
      <c r="F66" s="83" t="s">
        <v>8</v>
      </c>
      <c r="G66" s="83"/>
      <c r="H66" s="104">
        <v>15</v>
      </c>
      <c r="I66" s="128" t="s">
        <v>35</v>
      </c>
      <c r="J66" s="105">
        <f t="shared" si="6"/>
        <v>0</v>
      </c>
      <c r="K66" s="80"/>
      <c r="L66" s="150">
        <v>440</v>
      </c>
      <c r="M66" s="80">
        <f t="shared" si="2"/>
        <v>0</v>
      </c>
      <c r="N66" s="80"/>
      <c r="O66" s="150">
        <v>440</v>
      </c>
      <c r="P66" s="80">
        <f t="shared" si="3"/>
        <v>0</v>
      </c>
      <c r="Q66" s="80"/>
      <c r="R66" s="150">
        <v>440</v>
      </c>
      <c r="S66" s="80">
        <f t="shared" si="0"/>
        <v>0</v>
      </c>
      <c r="T66" s="106"/>
    </row>
    <row r="67" spans="1:20" ht="24" customHeight="1">
      <c r="A67" s="97"/>
      <c r="B67" s="103">
        <f t="shared" si="4"/>
        <v>62</v>
      </c>
      <c r="C67" s="82" t="s">
        <v>56</v>
      </c>
      <c r="D67" s="83" t="s">
        <v>44</v>
      </c>
      <c r="E67" s="83" t="s">
        <v>6</v>
      </c>
      <c r="F67" s="83" t="s">
        <v>8</v>
      </c>
      <c r="G67" s="83"/>
      <c r="H67" s="104">
        <v>15</v>
      </c>
      <c r="I67" s="128" t="s">
        <v>35</v>
      </c>
      <c r="J67" s="105">
        <f t="shared" si="6"/>
        <v>0</v>
      </c>
      <c r="K67" s="80"/>
      <c r="L67" s="150">
        <v>440</v>
      </c>
      <c r="M67" s="80">
        <f t="shared" si="2"/>
        <v>0</v>
      </c>
      <c r="N67" s="80"/>
      <c r="O67" s="150">
        <v>440</v>
      </c>
      <c r="P67" s="80">
        <f t="shared" si="3"/>
        <v>0</v>
      </c>
      <c r="Q67" s="80"/>
      <c r="R67" s="150">
        <v>440</v>
      </c>
      <c r="S67" s="80">
        <f t="shared" si="0"/>
        <v>0</v>
      </c>
      <c r="T67" s="106"/>
    </row>
    <row r="68" spans="1:20" ht="24" customHeight="1">
      <c r="A68" s="97"/>
      <c r="B68" s="103">
        <f t="shared" si="4"/>
        <v>63</v>
      </c>
      <c r="C68" s="82" t="s">
        <v>53</v>
      </c>
      <c r="D68" s="83" t="s">
        <v>45</v>
      </c>
      <c r="E68" s="83" t="s">
        <v>6</v>
      </c>
      <c r="F68" s="83" t="s">
        <v>9</v>
      </c>
      <c r="G68" s="83"/>
      <c r="H68" s="104">
        <v>15</v>
      </c>
      <c r="I68" s="128" t="s">
        <v>35</v>
      </c>
      <c r="J68" s="105">
        <f t="shared" si="6"/>
        <v>0</v>
      </c>
      <c r="K68" s="80"/>
      <c r="L68" s="150">
        <v>440</v>
      </c>
      <c r="M68" s="80">
        <f t="shared" si="2"/>
        <v>0</v>
      </c>
      <c r="N68" s="80"/>
      <c r="O68" s="150">
        <v>440</v>
      </c>
      <c r="P68" s="80">
        <f t="shared" si="3"/>
        <v>0</v>
      </c>
      <c r="Q68" s="80"/>
      <c r="R68" s="150">
        <v>440</v>
      </c>
      <c r="S68" s="80">
        <f t="shared" si="0"/>
        <v>0</v>
      </c>
      <c r="T68" s="106"/>
    </row>
    <row r="69" spans="1:20" ht="24" customHeight="1">
      <c r="A69" s="97"/>
      <c r="B69" s="103">
        <f t="shared" si="4"/>
        <v>64</v>
      </c>
      <c r="C69" s="82" t="s">
        <v>54</v>
      </c>
      <c r="D69" s="83" t="s">
        <v>45</v>
      </c>
      <c r="E69" s="83" t="s">
        <v>6</v>
      </c>
      <c r="F69" s="83" t="s">
        <v>9</v>
      </c>
      <c r="G69" s="83"/>
      <c r="H69" s="104">
        <v>15</v>
      </c>
      <c r="I69" s="128" t="s">
        <v>35</v>
      </c>
      <c r="J69" s="105">
        <f t="shared" si="6"/>
        <v>0</v>
      </c>
      <c r="K69" s="80"/>
      <c r="L69" s="150">
        <v>440</v>
      </c>
      <c r="M69" s="80">
        <f t="shared" si="2"/>
        <v>0</v>
      </c>
      <c r="N69" s="80"/>
      <c r="O69" s="150">
        <v>440</v>
      </c>
      <c r="P69" s="80">
        <f t="shared" si="3"/>
        <v>0</v>
      </c>
      <c r="Q69" s="80"/>
      <c r="R69" s="150">
        <v>440</v>
      </c>
      <c r="S69" s="80">
        <f t="shared" ref="S69:S96" si="7">Q69*R69</f>
        <v>0</v>
      </c>
      <c r="T69" s="106"/>
    </row>
    <row r="70" spans="1:20" ht="24" customHeight="1">
      <c r="A70" s="97"/>
      <c r="B70" s="103">
        <f t="shared" si="4"/>
        <v>65</v>
      </c>
      <c r="C70" s="82" t="s">
        <v>53</v>
      </c>
      <c r="D70" s="83"/>
      <c r="E70" s="83" t="s">
        <v>6</v>
      </c>
      <c r="F70" s="83" t="s">
        <v>42</v>
      </c>
      <c r="G70" s="83"/>
      <c r="H70" s="104">
        <v>15</v>
      </c>
      <c r="I70" s="128" t="s">
        <v>35</v>
      </c>
      <c r="J70" s="105">
        <f t="shared" si="6"/>
        <v>0</v>
      </c>
      <c r="K70" s="80"/>
      <c r="L70" s="150">
        <v>440</v>
      </c>
      <c r="M70" s="80">
        <f t="shared" ref="M70:M97" si="8">K70*L70</f>
        <v>0</v>
      </c>
      <c r="N70" s="80"/>
      <c r="O70" s="150">
        <v>440</v>
      </c>
      <c r="P70" s="80">
        <f t="shared" ref="P70:P97" si="9">N70*O70</f>
        <v>0</v>
      </c>
      <c r="Q70" s="80"/>
      <c r="R70" s="150">
        <v>440</v>
      </c>
      <c r="S70" s="80">
        <f t="shared" si="7"/>
        <v>0</v>
      </c>
      <c r="T70" s="106"/>
    </row>
    <row r="71" spans="1:20" ht="24" customHeight="1">
      <c r="A71" s="97"/>
      <c r="B71" s="103">
        <f t="shared" si="4"/>
        <v>66</v>
      </c>
      <c r="C71" s="82" t="s">
        <v>54</v>
      </c>
      <c r="D71" s="83"/>
      <c r="E71" s="83" t="s">
        <v>6</v>
      </c>
      <c r="F71" s="83" t="s">
        <v>42</v>
      </c>
      <c r="G71" s="83"/>
      <c r="H71" s="104">
        <v>15</v>
      </c>
      <c r="I71" s="128" t="s">
        <v>35</v>
      </c>
      <c r="J71" s="105">
        <f t="shared" si="6"/>
        <v>0</v>
      </c>
      <c r="K71" s="80"/>
      <c r="L71" s="150">
        <v>440</v>
      </c>
      <c r="M71" s="80">
        <f t="shared" si="8"/>
        <v>0</v>
      </c>
      <c r="N71" s="80"/>
      <c r="O71" s="150">
        <v>440</v>
      </c>
      <c r="P71" s="80">
        <f t="shared" si="9"/>
        <v>0</v>
      </c>
      <c r="Q71" s="80"/>
      <c r="R71" s="150">
        <v>440</v>
      </c>
      <c r="S71" s="80">
        <f t="shared" si="7"/>
        <v>0</v>
      </c>
      <c r="T71" s="106"/>
    </row>
    <row r="72" spans="1:20" ht="24" customHeight="1">
      <c r="A72" s="97"/>
      <c r="B72" s="103">
        <f t="shared" si="4"/>
        <v>67</v>
      </c>
      <c r="C72" s="82" t="s">
        <v>61</v>
      </c>
      <c r="D72" s="83" t="s">
        <v>17</v>
      </c>
      <c r="E72" s="83" t="s">
        <v>6</v>
      </c>
      <c r="F72" s="83" t="s">
        <v>8</v>
      </c>
      <c r="G72" s="83"/>
      <c r="H72" s="104">
        <v>15</v>
      </c>
      <c r="I72" s="128" t="s">
        <v>35</v>
      </c>
      <c r="J72" s="105">
        <f t="shared" si="6"/>
        <v>0</v>
      </c>
      <c r="K72" s="80"/>
      <c r="L72" s="150">
        <v>440</v>
      </c>
      <c r="M72" s="80">
        <f t="shared" si="8"/>
        <v>0</v>
      </c>
      <c r="N72" s="80"/>
      <c r="O72" s="150">
        <v>440</v>
      </c>
      <c r="P72" s="80">
        <f t="shared" si="9"/>
        <v>0</v>
      </c>
      <c r="Q72" s="80"/>
      <c r="R72" s="150">
        <v>440</v>
      </c>
      <c r="S72" s="80">
        <f t="shared" si="7"/>
        <v>0</v>
      </c>
      <c r="T72" s="106"/>
    </row>
    <row r="73" spans="1:20" ht="24" customHeight="1">
      <c r="A73" s="97"/>
      <c r="B73" s="103">
        <f t="shared" ref="B73:B107" si="10">B72+1</f>
        <v>68</v>
      </c>
      <c r="C73" s="82" t="s">
        <v>60</v>
      </c>
      <c r="D73" s="83" t="s">
        <v>44</v>
      </c>
      <c r="E73" s="83" t="s">
        <v>6</v>
      </c>
      <c r="F73" s="83" t="s">
        <v>8</v>
      </c>
      <c r="G73" s="83"/>
      <c r="H73" s="104">
        <v>15</v>
      </c>
      <c r="I73" s="128" t="s">
        <v>35</v>
      </c>
      <c r="J73" s="105">
        <f t="shared" si="6"/>
        <v>0</v>
      </c>
      <c r="K73" s="80"/>
      <c r="L73" s="150">
        <v>440</v>
      </c>
      <c r="M73" s="80">
        <f t="shared" si="8"/>
        <v>0</v>
      </c>
      <c r="N73" s="80"/>
      <c r="O73" s="150">
        <v>440</v>
      </c>
      <c r="P73" s="80">
        <f t="shared" si="9"/>
        <v>0</v>
      </c>
      <c r="Q73" s="80"/>
      <c r="R73" s="150">
        <v>440</v>
      </c>
      <c r="S73" s="80">
        <f t="shared" si="7"/>
        <v>0</v>
      </c>
      <c r="T73" s="106"/>
    </row>
    <row r="74" spans="1:20" ht="24" customHeight="1">
      <c r="A74" s="97"/>
      <c r="B74" s="103">
        <f t="shared" si="10"/>
        <v>69</v>
      </c>
      <c r="C74" s="82" t="s">
        <v>61</v>
      </c>
      <c r="D74" s="83" t="s">
        <v>45</v>
      </c>
      <c r="E74" s="83" t="s">
        <v>6</v>
      </c>
      <c r="F74" s="83" t="s">
        <v>9</v>
      </c>
      <c r="G74" s="83"/>
      <c r="H74" s="104">
        <v>15</v>
      </c>
      <c r="I74" s="128" t="s">
        <v>35</v>
      </c>
      <c r="J74" s="105">
        <f t="shared" si="6"/>
        <v>0</v>
      </c>
      <c r="K74" s="80"/>
      <c r="L74" s="150">
        <v>440</v>
      </c>
      <c r="M74" s="80">
        <f t="shared" si="8"/>
        <v>0</v>
      </c>
      <c r="N74" s="80"/>
      <c r="O74" s="150">
        <v>440</v>
      </c>
      <c r="P74" s="80">
        <f t="shared" si="9"/>
        <v>0</v>
      </c>
      <c r="Q74" s="80"/>
      <c r="R74" s="150">
        <v>440</v>
      </c>
      <c r="S74" s="80">
        <f t="shared" si="7"/>
        <v>0</v>
      </c>
      <c r="T74" s="106"/>
    </row>
    <row r="75" spans="1:20" ht="24" customHeight="1">
      <c r="A75" s="97"/>
      <c r="B75" s="103">
        <f t="shared" si="10"/>
        <v>70</v>
      </c>
      <c r="C75" s="82" t="s">
        <v>60</v>
      </c>
      <c r="D75" s="83" t="s">
        <v>45</v>
      </c>
      <c r="E75" s="83" t="s">
        <v>6</v>
      </c>
      <c r="F75" s="83" t="s">
        <v>9</v>
      </c>
      <c r="G75" s="83"/>
      <c r="H75" s="104">
        <v>15</v>
      </c>
      <c r="I75" s="128" t="s">
        <v>35</v>
      </c>
      <c r="J75" s="105">
        <f t="shared" si="6"/>
        <v>0</v>
      </c>
      <c r="K75" s="80"/>
      <c r="L75" s="150">
        <v>440</v>
      </c>
      <c r="M75" s="80">
        <f t="shared" si="8"/>
        <v>0</v>
      </c>
      <c r="N75" s="80"/>
      <c r="O75" s="150">
        <v>440</v>
      </c>
      <c r="P75" s="80">
        <f t="shared" si="9"/>
        <v>0</v>
      </c>
      <c r="Q75" s="80"/>
      <c r="R75" s="150">
        <v>440</v>
      </c>
      <c r="S75" s="80">
        <f t="shared" si="7"/>
        <v>0</v>
      </c>
      <c r="T75" s="106"/>
    </row>
    <row r="76" spans="1:20" ht="24" customHeight="1">
      <c r="A76" s="97"/>
      <c r="B76" s="103">
        <f t="shared" si="10"/>
        <v>71</v>
      </c>
      <c r="C76" s="82" t="s">
        <v>61</v>
      </c>
      <c r="D76" s="83"/>
      <c r="E76" s="83" t="s">
        <v>6</v>
      </c>
      <c r="F76" s="83" t="s">
        <v>7</v>
      </c>
      <c r="G76" s="83"/>
      <c r="H76" s="104">
        <v>15</v>
      </c>
      <c r="I76" s="128" t="s">
        <v>35</v>
      </c>
      <c r="J76" s="105">
        <f t="shared" si="6"/>
        <v>0</v>
      </c>
      <c r="K76" s="80"/>
      <c r="L76" s="150">
        <v>440</v>
      </c>
      <c r="M76" s="80">
        <f t="shared" si="8"/>
        <v>0</v>
      </c>
      <c r="N76" s="80"/>
      <c r="O76" s="150">
        <v>440</v>
      </c>
      <c r="P76" s="80">
        <f t="shared" si="9"/>
        <v>0</v>
      </c>
      <c r="Q76" s="80"/>
      <c r="R76" s="150">
        <v>440</v>
      </c>
      <c r="S76" s="80">
        <f t="shared" si="7"/>
        <v>0</v>
      </c>
      <c r="T76" s="106"/>
    </row>
    <row r="77" spans="1:20" ht="24" customHeight="1">
      <c r="A77" s="97"/>
      <c r="B77" s="103">
        <f t="shared" si="10"/>
        <v>72</v>
      </c>
      <c r="C77" s="82" t="s">
        <v>60</v>
      </c>
      <c r="D77" s="83"/>
      <c r="E77" s="83" t="s">
        <v>6</v>
      </c>
      <c r="F77" s="83" t="s">
        <v>7</v>
      </c>
      <c r="G77" s="83"/>
      <c r="H77" s="104">
        <v>15</v>
      </c>
      <c r="I77" s="128" t="s">
        <v>35</v>
      </c>
      <c r="J77" s="105">
        <f t="shared" si="6"/>
        <v>0</v>
      </c>
      <c r="K77" s="80"/>
      <c r="L77" s="150">
        <v>440</v>
      </c>
      <c r="M77" s="80">
        <f t="shared" si="8"/>
        <v>0</v>
      </c>
      <c r="N77" s="80"/>
      <c r="O77" s="150">
        <v>440</v>
      </c>
      <c r="P77" s="80">
        <f t="shared" si="9"/>
        <v>0</v>
      </c>
      <c r="Q77" s="80"/>
      <c r="R77" s="150">
        <v>440</v>
      </c>
      <c r="S77" s="80">
        <f t="shared" si="7"/>
        <v>0</v>
      </c>
      <c r="T77" s="106"/>
    </row>
    <row r="78" spans="1:20" ht="24" customHeight="1">
      <c r="A78" s="97"/>
      <c r="B78" s="103">
        <f t="shared" si="10"/>
        <v>73</v>
      </c>
      <c r="C78" s="82" t="s">
        <v>59</v>
      </c>
      <c r="D78" s="83" t="s">
        <v>23</v>
      </c>
      <c r="E78" s="83" t="s">
        <v>12</v>
      </c>
      <c r="F78" s="83" t="s">
        <v>8</v>
      </c>
      <c r="G78" s="83"/>
      <c r="H78" s="104">
        <v>15</v>
      </c>
      <c r="I78" s="128" t="s">
        <v>35</v>
      </c>
      <c r="J78" s="105">
        <f t="shared" si="6"/>
        <v>0</v>
      </c>
      <c r="K78" s="80"/>
      <c r="L78" s="150">
        <v>440</v>
      </c>
      <c r="M78" s="80">
        <f t="shared" si="8"/>
        <v>0</v>
      </c>
      <c r="N78" s="80"/>
      <c r="O78" s="150">
        <v>440</v>
      </c>
      <c r="P78" s="80">
        <f t="shared" si="9"/>
        <v>0</v>
      </c>
      <c r="Q78" s="80"/>
      <c r="R78" s="150">
        <v>440</v>
      </c>
      <c r="S78" s="80">
        <f t="shared" si="7"/>
        <v>0</v>
      </c>
      <c r="T78" s="106"/>
    </row>
    <row r="79" spans="1:20" ht="24" customHeight="1">
      <c r="A79" s="97"/>
      <c r="B79" s="103">
        <f t="shared" si="10"/>
        <v>74</v>
      </c>
      <c r="C79" s="82" t="s">
        <v>58</v>
      </c>
      <c r="D79" s="83" t="s">
        <v>23</v>
      </c>
      <c r="E79" s="83" t="s">
        <v>12</v>
      </c>
      <c r="F79" s="83" t="s">
        <v>8</v>
      </c>
      <c r="G79" s="83"/>
      <c r="H79" s="104">
        <v>15</v>
      </c>
      <c r="I79" s="128" t="s">
        <v>35</v>
      </c>
      <c r="J79" s="105">
        <f t="shared" si="6"/>
        <v>0</v>
      </c>
      <c r="K79" s="80"/>
      <c r="L79" s="150">
        <v>440</v>
      </c>
      <c r="M79" s="80">
        <f t="shared" si="8"/>
        <v>0</v>
      </c>
      <c r="N79" s="80"/>
      <c r="O79" s="150">
        <v>440</v>
      </c>
      <c r="P79" s="80">
        <f t="shared" si="9"/>
        <v>0</v>
      </c>
      <c r="Q79" s="80"/>
      <c r="R79" s="150">
        <v>440</v>
      </c>
      <c r="S79" s="80">
        <f t="shared" si="7"/>
        <v>0</v>
      </c>
      <c r="T79" s="106"/>
    </row>
    <row r="80" spans="1:20" ht="24" customHeight="1">
      <c r="A80" s="97"/>
      <c r="B80" s="103">
        <f t="shared" si="10"/>
        <v>75</v>
      </c>
      <c r="C80" s="82" t="s">
        <v>59</v>
      </c>
      <c r="D80" s="83" t="s">
        <v>46</v>
      </c>
      <c r="E80" s="83" t="s">
        <v>12</v>
      </c>
      <c r="F80" s="83" t="s">
        <v>9</v>
      </c>
      <c r="G80" s="83"/>
      <c r="H80" s="104">
        <v>15</v>
      </c>
      <c r="I80" s="128" t="s">
        <v>35</v>
      </c>
      <c r="J80" s="105">
        <f t="shared" si="6"/>
        <v>0</v>
      </c>
      <c r="K80" s="80"/>
      <c r="L80" s="150">
        <v>440</v>
      </c>
      <c r="M80" s="80">
        <f t="shared" si="8"/>
        <v>0</v>
      </c>
      <c r="N80" s="80"/>
      <c r="O80" s="150">
        <v>440</v>
      </c>
      <c r="P80" s="80">
        <f t="shared" si="9"/>
        <v>0</v>
      </c>
      <c r="Q80" s="80"/>
      <c r="R80" s="150">
        <v>440</v>
      </c>
      <c r="S80" s="80">
        <f t="shared" si="7"/>
        <v>0</v>
      </c>
      <c r="T80" s="106"/>
    </row>
    <row r="81" spans="1:20" ht="24" customHeight="1">
      <c r="A81" s="97"/>
      <c r="B81" s="103">
        <f t="shared" si="10"/>
        <v>76</v>
      </c>
      <c r="C81" s="82" t="s">
        <v>58</v>
      </c>
      <c r="D81" s="83" t="s">
        <v>46</v>
      </c>
      <c r="E81" s="83" t="s">
        <v>12</v>
      </c>
      <c r="F81" s="83" t="s">
        <v>9</v>
      </c>
      <c r="G81" s="83"/>
      <c r="H81" s="104">
        <v>15</v>
      </c>
      <c r="I81" s="128" t="s">
        <v>35</v>
      </c>
      <c r="J81" s="105">
        <f t="shared" si="6"/>
        <v>0</v>
      </c>
      <c r="K81" s="80"/>
      <c r="L81" s="150">
        <v>440</v>
      </c>
      <c r="M81" s="80">
        <f t="shared" si="8"/>
        <v>0</v>
      </c>
      <c r="N81" s="80"/>
      <c r="O81" s="150">
        <v>440</v>
      </c>
      <c r="P81" s="80">
        <f t="shared" si="9"/>
        <v>0</v>
      </c>
      <c r="Q81" s="80"/>
      <c r="R81" s="150">
        <v>440</v>
      </c>
      <c r="S81" s="80">
        <f t="shared" si="7"/>
        <v>0</v>
      </c>
      <c r="T81" s="106"/>
    </row>
    <row r="82" spans="1:20" ht="24" customHeight="1">
      <c r="A82" s="97"/>
      <c r="B82" s="103">
        <f t="shared" si="10"/>
        <v>77</v>
      </c>
      <c r="C82" s="82" t="s">
        <v>59</v>
      </c>
      <c r="D82" s="83"/>
      <c r="E82" s="83" t="s">
        <v>12</v>
      </c>
      <c r="F82" s="83" t="s">
        <v>7</v>
      </c>
      <c r="G82" s="83"/>
      <c r="H82" s="104">
        <v>15</v>
      </c>
      <c r="I82" s="128" t="s">
        <v>35</v>
      </c>
      <c r="J82" s="105">
        <f t="shared" si="6"/>
        <v>0</v>
      </c>
      <c r="K82" s="80"/>
      <c r="L82" s="150">
        <v>440</v>
      </c>
      <c r="M82" s="80">
        <f t="shared" si="8"/>
        <v>0</v>
      </c>
      <c r="N82" s="80"/>
      <c r="O82" s="150">
        <v>440</v>
      </c>
      <c r="P82" s="80">
        <f t="shared" si="9"/>
        <v>0</v>
      </c>
      <c r="Q82" s="80"/>
      <c r="R82" s="150">
        <v>440</v>
      </c>
      <c r="S82" s="80">
        <f t="shared" si="7"/>
        <v>0</v>
      </c>
      <c r="T82" s="106"/>
    </row>
    <row r="83" spans="1:20" ht="24" customHeight="1">
      <c r="A83" s="97"/>
      <c r="B83" s="103">
        <f t="shared" si="10"/>
        <v>78</v>
      </c>
      <c r="C83" s="82" t="s">
        <v>58</v>
      </c>
      <c r="D83" s="83"/>
      <c r="E83" s="83" t="s">
        <v>12</v>
      </c>
      <c r="F83" s="83" t="s">
        <v>7</v>
      </c>
      <c r="G83" s="83"/>
      <c r="H83" s="104">
        <v>15</v>
      </c>
      <c r="I83" s="128" t="s">
        <v>35</v>
      </c>
      <c r="J83" s="105">
        <f t="shared" si="6"/>
        <v>0</v>
      </c>
      <c r="K83" s="80"/>
      <c r="L83" s="150">
        <v>440</v>
      </c>
      <c r="M83" s="80">
        <f t="shared" si="8"/>
        <v>0</v>
      </c>
      <c r="N83" s="80"/>
      <c r="O83" s="150">
        <v>440</v>
      </c>
      <c r="P83" s="80">
        <f t="shared" si="9"/>
        <v>0</v>
      </c>
      <c r="Q83" s="80"/>
      <c r="R83" s="150">
        <v>440</v>
      </c>
      <c r="S83" s="80">
        <f t="shared" si="7"/>
        <v>0</v>
      </c>
      <c r="T83" s="106"/>
    </row>
    <row r="84" spans="1:20" ht="24" customHeight="1">
      <c r="A84" s="97"/>
      <c r="B84" s="103">
        <f t="shared" si="10"/>
        <v>79</v>
      </c>
      <c r="C84" s="82" t="s">
        <v>59</v>
      </c>
      <c r="D84" s="83" t="s">
        <v>23</v>
      </c>
      <c r="E84" s="83" t="s">
        <v>43</v>
      </c>
      <c r="F84" s="83" t="s">
        <v>8</v>
      </c>
      <c r="G84" s="83"/>
      <c r="H84" s="104">
        <v>15</v>
      </c>
      <c r="I84" s="128" t="s">
        <v>35</v>
      </c>
      <c r="J84" s="105">
        <f t="shared" si="6"/>
        <v>0</v>
      </c>
      <c r="K84" s="80"/>
      <c r="L84" s="150">
        <v>440</v>
      </c>
      <c r="M84" s="80">
        <f t="shared" si="8"/>
        <v>0</v>
      </c>
      <c r="N84" s="80"/>
      <c r="O84" s="150">
        <v>440</v>
      </c>
      <c r="P84" s="80">
        <f t="shared" si="9"/>
        <v>0</v>
      </c>
      <c r="Q84" s="80"/>
      <c r="R84" s="150">
        <v>440</v>
      </c>
      <c r="S84" s="80">
        <f t="shared" si="7"/>
        <v>0</v>
      </c>
      <c r="T84" s="106"/>
    </row>
    <row r="85" spans="1:20" ht="24" customHeight="1">
      <c r="A85" s="97"/>
      <c r="B85" s="103">
        <f t="shared" si="10"/>
        <v>80</v>
      </c>
      <c r="C85" s="82" t="s">
        <v>58</v>
      </c>
      <c r="D85" s="83" t="s">
        <v>23</v>
      </c>
      <c r="E85" s="83" t="s">
        <v>43</v>
      </c>
      <c r="F85" s="83" t="s">
        <v>8</v>
      </c>
      <c r="G85" s="83"/>
      <c r="H85" s="104">
        <v>15</v>
      </c>
      <c r="I85" s="128" t="s">
        <v>35</v>
      </c>
      <c r="J85" s="105">
        <f t="shared" si="6"/>
        <v>0</v>
      </c>
      <c r="K85" s="80"/>
      <c r="L85" s="150">
        <v>440</v>
      </c>
      <c r="M85" s="80">
        <f t="shared" si="8"/>
        <v>0</v>
      </c>
      <c r="N85" s="80"/>
      <c r="O85" s="150">
        <v>440</v>
      </c>
      <c r="P85" s="80">
        <f t="shared" si="9"/>
        <v>0</v>
      </c>
      <c r="Q85" s="80"/>
      <c r="R85" s="150">
        <v>440</v>
      </c>
      <c r="S85" s="80">
        <f t="shared" si="7"/>
        <v>0</v>
      </c>
      <c r="T85" s="106"/>
    </row>
    <row r="86" spans="1:20" ht="24" customHeight="1">
      <c r="A86" s="97"/>
      <c r="B86" s="103">
        <f t="shared" si="10"/>
        <v>81</v>
      </c>
      <c r="C86" s="82" t="s">
        <v>59</v>
      </c>
      <c r="D86" s="83" t="s">
        <v>46</v>
      </c>
      <c r="E86" s="83" t="s">
        <v>43</v>
      </c>
      <c r="F86" s="83" t="s">
        <v>9</v>
      </c>
      <c r="G86" s="83"/>
      <c r="H86" s="104">
        <v>15</v>
      </c>
      <c r="I86" s="128" t="s">
        <v>35</v>
      </c>
      <c r="J86" s="105">
        <f t="shared" si="6"/>
        <v>0</v>
      </c>
      <c r="K86" s="80"/>
      <c r="L86" s="150">
        <v>440</v>
      </c>
      <c r="M86" s="80">
        <f t="shared" si="8"/>
        <v>0</v>
      </c>
      <c r="N86" s="80"/>
      <c r="O86" s="150">
        <v>440</v>
      </c>
      <c r="P86" s="80">
        <f t="shared" si="9"/>
        <v>0</v>
      </c>
      <c r="Q86" s="80"/>
      <c r="R86" s="150">
        <v>440</v>
      </c>
      <c r="S86" s="80">
        <f t="shared" si="7"/>
        <v>0</v>
      </c>
      <c r="T86" s="106"/>
    </row>
    <row r="87" spans="1:20" ht="24" customHeight="1">
      <c r="A87" s="97"/>
      <c r="B87" s="103">
        <f t="shared" si="10"/>
        <v>82</v>
      </c>
      <c r="C87" s="82" t="s">
        <v>58</v>
      </c>
      <c r="D87" s="83" t="s">
        <v>46</v>
      </c>
      <c r="E87" s="83" t="s">
        <v>43</v>
      </c>
      <c r="F87" s="83" t="s">
        <v>9</v>
      </c>
      <c r="G87" s="83"/>
      <c r="H87" s="104">
        <v>15</v>
      </c>
      <c r="I87" s="128" t="s">
        <v>35</v>
      </c>
      <c r="J87" s="105">
        <f t="shared" si="6"/>
        <v>0</v>
      </c>
      <c r="K87" s="80"/>
      <c r="L87" s="150">
        <v>440</v>
      </c>
      <c r="M87" s="80">
        <f t="shared" si="8"/>
        <v>0</v>
      </c>
      <c r="N87" s="80"/>
      <c r="O87" s="150">
        <v>440</v>
      </c>
      <c r="P87" s="80">
        <f t="shared" si="9"/>
        <v>0</v>
      </c>
      <c r="Q87" s="80"/>
      <c r="R87" s="150">
        <v>440</v>
      </c>
      <c r="S87" s="80">
        <f t="shared" si="7"/>
        <v>0</v>
      </c>
      <c r="T87" s="106"/>
    </row>
    <row r="88" spans="1:20" ht="24" customHeight="1">
      <c r="A88" s="97"/>
      <c r="B88" s="103">
        <f t="shared" si="10"/>
        <v>83</v>
      </c>
      <c r="C88" s="82" t="s">
        <v>59</v>
      </c>
      <c r="D88" s="83"/>
      <c r="E88" s="83" t="s">
        <v>43</v>
      </c>
      <c r="F88" s="83" t="s">
        <v>7</v>
      </c>
      <c r="G88" s="83"/>
      <c r="H88" s="104">
        <v>15</v>
      </c>
      <c r="I88" s="128" t="s">
        <v>35</v>
      </c>
      <c r="J88" s="105">
        <f t="shared" si="6"/>
        <v>0</v>
      </c>
      <c r="K88" s="80"/>
      <c r="L88" s="150">
        <v>440</v>
      </c>
      <c r="M88" s="80">
        <f t="shared" si="8"/>
        <v>0</v>
      </c>
      <c r="N88" s="80"/>
      <c r="O88" s="150">
        <v>440</v>
      </c>
      <c r="P88" s="80">
        <f t="shared" si="9"/>
        <v>0</v>
      </c>
      <c r="Q88" s="80"/>
      <c r="R88" s="150">
        <v>440</v>
      </c>
      <c r="S88" s="80">
        <f t="shared" si="7"/>
        <v>0</v>
      </c>
      <c r="T88" s="106"/>
    </row>
    <row r="89" spans="1:20" ht="24" customHeight="1">
      <c r="A89" s="97"/>
      <c r="B89" s="103">
        <f t="shared" si="10"/>
        <v>84</v>
      </c>
      <c r="C89" s="82" t="s">
        <v>58</v>
      </c>
      <c r="D89" s="83"/>
      <c r="E89" s="83" t="s">
        <v>43</v>
      </c>
      <c r="F89" s="83" t="s">
        <v>7</v>
      </c>
      <c r="G89" s="83"/>
      <c r="H89" s="104">
        <v>15</v>
      </c>
      <c r="I89" s="128" t="s">
        <v>35</v>
      </c>
      <c r="J89" s="105">
        <f>SUM(K89,N89,Q89)</f>
        <v>0</v>
      </c>
      <c r="K89" s="80"/>
      <c r="L89" s="150">
        <v>440</v>
      </c>
      <c r="M89" s="80">
        <f t="shared" si="8"/>
        <v>0</v>
      </c>
      <c r="N89" s="80"/>
      <c r="O89" s="150">
        <v>440</v>
      </c>
      <c r="P89" s="80">
        <f t="shared" si="9"/>
        <v>0</v>
      </c>
      <c r="Q89" s="80"/>
      <c r="R89" s="150">
        <v>440</v>
      </c>
      <c r="S89" s="80">
        <f t="shared" si="7"/>
        <v>0</v>
      </c>
      <c r="T89" s="106"/>
    </row>
    <row r="90" spans="1:20" ht="24" customHeight="1">
      <c r="B90" s="103">
        <f t="shared" si="10"/>
        <v>85</v>
      </c>
      <c r="C90" s="161" t="s">
        <v>38</v>
      </c>
      <c r="D90" s="162"/>
      <c r="E90" s="162" t="s">
        <v>62</v>
      </c>
      <c r="F90" s="162" t="s">
        <v>63</v>
      </c>
      <c r="G90" s="162"/>
      <c r="H90" s="163">
        <v>15</v>
      </c>
      <c r="I90" s="164" t="s">
        <v>35</v>
      </c>
      <c r="J90" s="165">
        <f>SUM(K90,N90,Q90)</f>
        <v>0</v>
      </c>
      <c r="K90" s="166"/>
      <c r="L90" s="150">
        <v>440</v>
      </c>
      <c r="M90" s="166">
        <f t="shared" si="8"/>
        <v>0</v>
      </c>
      <c r="N90" s="166"/>
      <c r="O90" s="150">
        <v>440</v>
      </c>
      <c r="P90" s="166">
        <f t="shared" si="9"/>
        <v>0</v>
      </c>
      <c r="Q90" s="166"/>
      <c r="R90" s="150">
        <v>440</v>
      </c>
      <c r="S90" s="166">
        <f t="shared" si="7"/>
        <v>0</v>
      </c>
      <c r="T90" s="167"/>
    </row>
    <row r="91" spans="1:20" ht="24" customHeight="1">
      <c r="B91" s="103">
        <f t="shared" si="10"/>
        <v>86</v>
      </c>
      <c r="C91" s="161" t="s">
        <v>36</v>
      </c>
      <c r="D91" s="162"/>
      <c r="E91" s="162" t="s">
        <v>99</v>
      </c>
      <c r="F91" s="162" t="s">
        <v>63</v>
      </c>
      <c r="G91" s="162"/>
      <c r="H91" s="163">
        <v>15</v>
      </c>
      <c r="I91" s="164" t="s">
        <v>35</v>
      </c>
      <c r="J91" s="165">
        <f t="shared" si="6"/>
        <v>0</v>
      </c>
      <c r="K91" s="166"/>
      <c r="L91" s="150">
        <v>440</v>
      </c>
      <c r="M91" s="166">
        <f t="shared" si="8"/>
        <v>0</v>
      </c>
      <c r="N91" s="166"/>
      <c r="O91" s="150">
        <v>440</v>
      </c>
      <c r="P91" s="166">
        <f t="shared" si="9"/>
        <v>0</v>
      </c>
      <c r="Q91" s="166"/>
      <c r="R91" s="150">
        <v>440</v>
      </c>
      <c r="S91" s="166">
        <f t="shared" si="7"/>
        <v>0</v>
      </c>
      <c r="T91" s="167"/>
    </row>
    <row r="92" spans="1:20" ht="24" customHeight="1">
      <c r="B92" s="103">
        <f t="shared" si="10"/>
        <v>87</v>
      </c>
      <c r="C92" s="82" t="s">
        <v>38</v>
      </c>
      <c r="D92" s="83"/>
      <c r="E92" s="83" t="s">
        <v>62</v>
      </c>
      <c r="F92" s="83" t="s">
        <v>64</v>
      </c>
      <c r="G92" s="83"/>
      <c r="H92" s="104">
        <v>15</v>
      </c>
      <c r="I92" s="128" t="s">
        <v>35</v>
      </c>
      <c r="J92" s="105">
        <f t="shared" si="6"/>
        <v>0</v>
      </c>
      <c r="K92" s="80"/>
      <c r="L92" s="150">
        <v>440</v>
      </c>
      <c r="M92" s="80">
        <f t="shared" si="8"/>
        <v>0</v>
      </c>
      <c r="N92" s="80"/>
      <c r="O92" s="150">
        <v>440</v>
      </c>
      <c r="P92" s="80">
        <f t="shared" si="9"/>
        <v>0</v>
      </c>
      <c r="Q92" s="80"/>
      <c r="R92" s="150">
        <v>440</v>
      </c>
      <c r="S92" s="80">
        <f t="shared" si="7"/>
        <v>0</v>
      </c>
      <c r="T92" s="122"/>
    </row>
    <row r="93" spans="1:20" ht="24" customHeight="1">
      <c r="B93" s="103">
        <f t="shared" si="10"/>
        <v>88</v>
      </c>
      <c r="C93" s="82" t="s">
        <v>36</v>
      </c>
      <c r="D93" s="83"/>
      <c r="E93" s="83" t="s">
        <v>99</v>
      </c>
      <c r="F93" s="83" t="s">
        <v>64</v>
      </c>
      <c r="G93" s="83"/>
      <c r="H93" s="104">
        <v>15</v>
      </c>
      <c r="I93" s="128" t="s">
        <v>35</v>
      </c>
      <c r="J93" s="105">
        <f t="shared" si="6"/>
        <v>0</v>
      </c>
      <c r="K93" s="80"/>
      <c r="L93" s="150">
        <v>440</v>
      </c>
      <c r="M93" s="80">
        <f t="shared" si="8"/>
        <v>0</v>
      </c>
      <c r="N93" s="80"/>
      <c r="O93" s="150">
        <v>440</v>
      </c>
      <c r="P93" s="80">
        <f t="shared" si="9"/>
        <v>0</v>
      </c>
      <c r="Q93" s="80"/>
      <c r="R93" s="150">
        <v>440</v>
      </c>
      <c r="S93" s="80">
        <f t="shared" si="7"/>
        <v>0</v>
      </c>
      <c r="T93" s="122"/>
    </row>
    <row r="94" spans="1:20" ht="24" customHeight="1">
      <c r="B94" s="103">
        <f t="shared" si="10"/>
        <v>89</v>
      </c>
      <c r="C94" s="82" t="s">
        <v>85</v>
      </c>
      <c r="D94" s="83"/>
      <c r="E94" s="83" t="s">
        <v>62</v>
      </c>
      <c r="F94" s="83" t="s">
        <v>63</v>
      </c>
      <c r="G94" s="83"/>
      <c r="H94" s="104">
        <v>15</v>
      </c>
      <c r="I94" s="128" t="s">
        <v>35</v>
      </c>
      <c r="J94" s="105">
        <f t="shared" si="6"/>
        <v>0</v>
      </c>
      <c r="K94" s="80"/>
      <c r="L94" s="150">
        <v>440</v>
      </c>
      <c r="M94" s="80">
        <f t="shared" si="8"/>
        <v>0</v>
      </c>
      <c r="N94" s="80"/>
      <c r="O94" s="150">
        <v>440</v>
      </c>
      <c r="P94" s="80">
        <f t="shared" si="9"/>
        <v>0</v>
      </c>
      <c r="Q94" s="80"/>
      <c r="R94" s="150">
        <v>440</v>
      </c>
      <c r="S94" s="80">
        <f t="shared" si="7"/>
        <v>0</v>
      </c>
      <c r="T94" s="122"/>
    </row>
    <row r="95" spans="1:20" ht="24" customHeight="1">
      <c r="B95" s="103">
        <f t="shared" si="10"/>
        <v>90</v>
      </c>
      <c r="C95" s="82" t="s">
        <v>86</v>
      </c>
      <c r="D95" s="83"/>
      <c r="E95" s="83" t="s">
        <v>99</v>
      </c>
      <c r="F95" s="83" t="s">
        <v>63</v>
      </c>
      <c r="G95" s="83"/>
      <c r="H95" s="104">
        <v>15</v>
      </c>
      <c r="I95" s="128" t="s">
        <v>35</v>
      </c>
      <c r="J95" s="105">
        <f t="shared" si="6"/>
        <v>0</v>
      </c>
      <c r="K95" s="80"/>
      <c r="L95" s="150">
        <v>440</v>
      </c>
      <c r="M95" s="80">
        <f t="shared" si="8"/>
        <v>0</v>
      </c>
      <c r="N95" s="80"/>
      <c r="O95" s="150">
        <v>440</v>
      </c>
      <c r="P95" s="80">
        <f t="shared" si="9"/>
        <v>0</v>
      </c>
      <c r="Q95" s="80"/>
      <c r="R95" s="150">
        <v>440</v>
      </c>
      <c r="S95" s="80">
        <f t="shared" si="7"/>
        <v>0</v>
      </c>
      <c r="T95" s="122"/>
    </row>
    <row r="96" spans="1:20" ht="24" customHeight="1">
      <c r="B96" s="103">
        <f t="shared" si="10"/>
        <v>91</v>
      </c>
      <c r="C96" s="82" t="s">
        <v>85</v>
      </c>
      <c r="D96" s="83"/>
      <c r="E96" s="83" t="s">
        <v>62</v>
      </c>
      <c r="F96" s="83" t="s">
        <v>64</v>
      </c>
      <c r="G96" s="83"/>
      <c r="H96" s="104">
        <v>15</v>
      </c>
      <c r="I96" s="128" t="s">
        <v>35</v>
      </c>
      <c r="J96" s="105">
        <f t="shared" si="6"/>
        <v>0</v>
      </c>
      <c r="K96" s="80"/>
      <c r="L96" s="150">
        <v>440</v>
      </c>
      <c r="M96" s="80">
        <f t="shared" si="8"/>
        <v>0</v>
      </c>
      <c r="N96" s="80"/>
      <c r="O96" s="150">
        <v>440</v>
      </c>
      <c r="P96" s="80">
        <f t="shared" si="9"/>
        <v>0</v>
      </c>
      <c r="Q96" s="80"/>
      <c r="R96" s="150">
        <v>440</v>
      </c>
      <c r="S96" s="80">
        <f t="shared" si="7"/>
        <v>0</v>
      </c>
      <c r="T96" s="122"/>
    </row>
    <row r="97" spans="1:20" ht="24" customHeight="1">
      <c r="B97" s="103">
        <f t="shared" si="10"/>
        <v>92</v>
      </c>
      <c r="C97" s="82" t="s">
        <v>86</v>
      </c>
      <c r="D97" s="83"/>
      <c r="E97" s="83" t="s">
        <v>99</v>
      </c>
      <c r="F97" s="83" t="s">
        <v>64</v>
      </c>
      <c r="G97" s="83"/>
      <c r="H97" s="104">
        <v>15</v>
      </c>
      <c r="I97" s="128" t="s">
        <v>35</v>
      </c>
      <c r="J97" s="105">
        <f t="shared" si="6"/>
        <v>0</v>
      </c>
      <c r="K97" s="80"/>
      <c r="L97" s="150">
        <v>440</v>
      </c>
      <c r="M97" s="80">
        <f t="shared" si="8"/>
        <v>0</v>
      </c>
      <c r="N97" s="80"/>
      <c r="O97" s="150">
        <v>440</v>
      </c>
      <c r="P97" s="80">
        <f t="shared" si="9"/>
        <v>0</v>
      </c>
      <c r="Q97" s="80"/>
      <c r="R97" s="150">
        <v>440</v>
      </c>
      <c r="S97" s="80">
        <f t="shared" ref="S97:S105" si="11">Q97*R97</f>
        <v>0</v>
      </c>
      <c r="T97" s="122"/>
    </row>
    <row r="98" spans="1:20" ht="24" customHeight="1">
      <c r="A98" s="97"/>
      <c r="B98" s="103">
        <f t="shared" si="10"/>
        <v>93</v>
      </c>
      <c r="C98" s="82" t="s">
        <v>103</v>
      </c>
      <c r="D98" s="83" t="s">
        <v>13</v>
      </c>
      <c r="E98" s="83" t="s">
        <v>12</v>
      </c>
      <c r="F98" s="83" t="s">
        <v>11</v>
      </c>
      <c r="G98" s="83"/>
      <c r="H98" s="104">
        <v>15</v>
      </c>
      <c r="I98" s="159" t="s">
        <v>35</v>
      </c>
      <c r="J98" s="105">
        <f t="shared" ref="J98:J105" si="12">SUM(K98,N98,Q98)</f>
        <v>0</v>
      </c>
      <c r="K98" s="150"/>
      <c r="L98" s="150">
        <v>440</v>
      </c>
      <c r="M98" s="150">
        <f>K98*L98</f>
        <v>0</v>
      </c>
      <c r="N98" s="150"/>
      <c r="O98" s="150">
        <v>440</v>
      </c>
      <c r="P98" s="150">
        <f>N98*O98</f>
        <v>0</v>
      </c>
      <c r="Q98" s="150"/>
      <c r="R98" s="150">
        <v>440</v>
      </c>
      <c r="S98" s="150">
        <f t="shared" si="11"/>
        <v>0</v>
      </c>
      <c r="T98" s="122"/>
    </row>
    <row r="99" spans="1:20" ht="24" customHeight="1">
      <c r="A99" s="97"/>
      <c r="B99" s="103">
        <f t="shared" si="10"/>
        <v>94</v>
      </c>
      <c r="C99" s="82" t="s">
        <v>104</v>
      </c>
      <c r="D99" s="83" t="s">
        <v>13</v>
      </c>
      <c r="E99" s="83" t="s">
        <v>12</v>
      </c>
      <c r="F99" s="83" t="s">
        <v>11</v>
      </c>
      <c r="G99" s="83"/>
      <c r="H99" s="104">
        <v>15</v>
      </c>
      <c r="I99" s="159" t="s">
        <v>35</v>
      </c>
      <c r="J99" s="105">
        <f t="shared" si="12"/>
        <v>0</v>
      </c>
      <c r="K99" s="150"/>
      <c r="L99" s="150">
        <v>440</v>
      </c>
      <c r="M99" s="150">
        <f t="shared" ref="M99:M105" si="13">K99*L99</f>
        <v>0</v>
      </c>
      <c r="N99" s="150"/>
      <c r="O99" s="150">
        <v>440</v>
      </c>
      <c r="P99" s="150">
        <f t="shared" ref="P99:P105" si="14">N99*O99</f>
        <v>0</v>
      </c>
      <c r="Q99" s="150"/>
      <c r="R99" s="150">
        <v>440</v>
      </c>
      <c r="S99" s="150">
        <f t="shared" si="11"/>
        <v>0</v>
      </c>
      <c r="T99" s="106"/>
    </row>
    <row r="100" spans="1:20" ht="24" customHeight="1">
      <c r="A100" s="97"/>
      <c r="B100" s="103">
        <f t="shared" si="10"/>
        <v>95</v>
      </c>
      <c r="C100" s="82" t="s">
        <v>102</v>
      </c>
      <c r="D100" s="83" t="s">
        <v>14</v>
      </c>
      <c r="E100" s="83" t="s">
        <v>12</v>
      </c>
      <c r="F100" s="83" t="s">
        <v>9</v>
      </c>
      <c r="G100" s="83"/>
      <c r="H100" s="104">
        <v>15</v>
      </c>
      <c r="I100" s="159" t="s">
        <v>35</v>
      </c>
      <c r="J100" s="105">
        <f t="shared" si="12"/>
        <v>0</v>
      </c>
      <c r="K100" s="150"/>
      <c r="L100" s="150">
        <v>440</v>
      </c>
      <c r="M100" s="150">
        <f t="shared" si="13"/>
        <v>0</v>
      </c>
      <c r="N100" s="150"/>
      <c r="O100" s="150">
        <v>440</v>
      </c>
      <c r="P100" s="150">
        <f t="shared" si="14"/>
        <v>0</v>
      </c>
      <c r="Q100" s="150"/>
      <c r="R100" s="150">
        <v>440</v>
      </c>
      <c r="S100" s="150">
        <f t="shared" si="11"/>
        <v>0</v>
      </c>
      <c r="T100" s="106"/>
    </row>
    <row r="101" spans="1:20" ht="24" customHeight="1">
      <c r="A101" s="97"/>
      <c r="B101" s="103">
        <f t="shared" si="10"/>
        <v>96</v>
      </c>
      <c r="C101" s="82" t="s">
        <v>104</v>
      </c>
      <c r="D101" s="83" t="s">
        <v>14</v>
      </c>
      <c r="E101" s="83" t="s">
        <v>12</v>
      </c>
      <c r="F101" s="83" t="s">
        <v>9</v>
      </c>
      <c r="G101" s="83"/>
      <c r="H101" s="104">
        <v>15</v>
      </c>
      <c r="I101" s="159" t="s">
        <v>35</v>
      </c>
      <c r="J101" s="105">
        <f t="shared" si="12"/>
        <v>0</v>
      </c>
      <c r="K101" s="150"/>
      <c r="L101" s="150">
        <v>440</v>
      </c>
      <c r="M101" s="150">
        <f t="shared" si="13"/>
        <v>0</v>
      </c>
      <c r="N101" s="150"/>
      <c r="O101" s="150">
        <v>440</v>
      </c>
      <c r="P101" s="150">
        <f t="shared" si="14"/>
        <v>0</v>
      </c>
      <c r="Q101" s="150"/>
      <c r="R101" s="150">
        <v>440</v>
      </c>
      <c r="S101" s="150">
        <f t="shared" si="11"/>
        <v>0</v>
      </c>
      <c r="T101" s="106"/>
    </row>
    <row r="102" spans="1:20" ht="24" customHeight="1">
      <c r="A102" s="97"/>
      <c r="B102" s="103">
        <f t="shared" si="10"/>
        <v>97</v>
      </c>
      <c r="C102" s="82" t="s">
        <v>102</v>
      </c>
      <c r="D102" s="83" t="s">
        <v>13</v>
      </c>
      <c r="E102" s="83" t="s">
        <v>6</v>
      </c>
      <c r="F102" s="83" t="s">
        <v>11</v>
      </c>
      <c r="G102" s="83"/>
      <c r="H102" s="104">
        <v>15</v>
      </c>
      <c r="I102" s="159" t="s">
        <v>35</v>
      </c>
      <c r="J102" s="105">
        <f t="shared" si="12"/>
        <v>0</v>
      </c>
      <c r="K102" s="150"/>
      <c r="L102" s="150">
        <v>440</v>
      </c>
      <c r="M102" s="150">
        <f t="shared" si="13"/>
        <v>0</v>
      </c>
      <c r="N102" s="150"/>
      <c r="O102" s="150">
        <v>440</v>
      </c>
      <c r="P102" s="150">
        <f t="shared" si="14"/>
        <v>0</v>
      </c>
      <c r="Q102" s="150"/>
      <c r="R102" s="150">
        <v>440</v>
      </c>
      <c r="S102" s="150">
        <f t="shared" si="11"/>
        <v>0</v>
      </c>
      <c r="T102" s="106"/>
    </row>
    <row r="103" spans="1:20" ht="24" customHeight="1">
      <c r="A103" s="97"/>
      <c r="B103" s="103">
        <f t="shared" si="10"/>
        <v>98</v>
      </c>
      <c r="C103" s="82" t="s">
        <v>104</v>
      </c>
      <c r="D103" s="83" t="s">
        <v>13</v>
      </c>
      <c r="E103" s="83" t="s">
        <v>6</v>
      </c>
      <c r="F103" s="83" t="s">
        <v>11</v>
      </c>
      <c r="G103" s="83"/>
      <c r="H103" s="104">
        <v>15</v>
      </c>
      <c r="I103" s="159" t="s">
        <v>35</v>
      </c>
      <c r="J103" s="105">
        <f t="shared" si="12"/>
        <v>0</v>
      </c>
      <c r="K103" s="150"/>
      <c r="L103" s="150">
        <v>440</v>
      </c>
      <c r="M103" s="150">
        <f t="shared" si="13"/>
        <v>0</v>
      </c>
      <c r="N103" s="150"/>
      <c r="O103" s="150">
        <v>440</v>
      </c>
      <c r="P103" s="150">
        <f t="shared" si="14"/>
        <v>0</v>
      </c>
      <c r="Q103" s="150"/>
      <c r="R103" s="150">
        <v>440</v>
      </c>
      <c r="S103" s="150">
        <f t="shared" si="11"/>
        <v>0</v>
      </c>
      <c r="T103" s="106"/>
    </row>
    <row r="104" spans="1:20" ht="24" customHeight="1">
      <c r="A104" s="97"/>
      <c r="B104" s="103">
        <f t="shared" si="10"/>
        <v>99</v>
      </c>
      <c r="C104" s="82" t="s">
        <v>102</v>
      </c>
      <c r="D104" s="83" t="s">
        <v>14</v>
      </c>
      <c r="E104" s="83" t="s">
        <v>6</v>
      </c>
      <c r="F104" s="83" t="s">
        <v>9</v>
      </c>
      <c r="G104" s="83"/>
      <c r="H104" s="104">
        <v>15</v>
      </c>
      <c r="I104" s="159" t="s">
        <v>35</v>
      </c>
      <c r="J104" s="105">
        <f t="shared" si="12"/>
        <v>0</v>
      </c>
      <c r="K104" s="150"/>
      <c r="L104" s="150">
        <v>440</v>
      </c>
      <c r="M104" s="150">
        <f t="shared" si="13"/>
        <v>0</v>
      </c>
      <c r="N104" s="150"/>
      <c r="O104" s="150">
        <v>440</v>
      </c>
      <c r="P104" s="150">
        <f t="shared" si="14"/>
        <v>0</v>
      </c>
      <c r="Q104" s="150"/>
      <c r="R104" s="150">
        <v>440</v>
      </c>
      <c r="S104" s="150">
        <f t="shared" si="11"/>
        <v>0</v>
      </c>
      <c r="T104" s="106"/>
    </row>
    <row r="105" spans="1:20" ht="24" customHeight="1">
      <c r="A105" s="97"/>
      <c r="B105" s="103">
        <f t="shared" si="10"/>
        <v>100</v>
      </c>
      <c r="C105" s="82" t="s">
        <v>104</v>
      </c>
      <c r="D105" s="83" t="s">
        <v>14</v>
      </c>
      <c r="E105" s="83" t="s">
        <v>6</v>
      </c>
      <c r="F105" s="83" t="s">
        <v>9</v>
      </c>
      <c r="G105" s="83"/>
      <c r="H105" s="104">
        <v>15</v>
      </c>
      <c r="I105" s="159" t="s">
        <v>35</v>
      </c>
      <c r="J105" s="105">
        <f t="shared" si="12"/>
        <v>0</v>
      </c>
      <c r="K105" s="150"/>
      <c r="L105" s="150">
        <v>440</v>
      </c>
      <c r="M105" s="150">
        <f t="shared" si="13"/>
        <v>0</v>
      </c>
      <c r="N105" s="150"/>
      <c r="O105" s="150">
        <v>440</v>
      </c>
      <c r="P105" s="150">
        <f t="shared" si="14"/>
        <v>0</v>
      </c>
      <c r="Q105" s="150"/>
      <c r="R105" s="150">
        <v>440</v>
      </c>
      <c r="S105" s="150">
        <f t="shared" si="11"/>
        <v>0</v>
      </c>
      <c r="T105" s="106"/>
    </row>
    <row r="106" spans="1:20" ht="24" customHeight="1">
      <c r="A106" s="97"/>
      <c r="B106" s="103">
        <f t="shared" si="10"/>
        <v>101</v>
      </c>
      <c r="C106" s="161" t="s">
        <v>47</v>
      </c>
      <c r="D106" s="162"/>
      <c r="E106" s="162"/>
      <c r="F106" s="162"/>
      <c r="G106" s="162"/>
      <c r="H106" s="163">
        <v>15</v>
      </c>
      <c r="I106" s="164" t="s">
        <v>35</v>
      </c>
      <c r="J106" s="165">
        <f>SUM(K106,N106,Q106)</f>
        <v>0</v>
      </c>
      <c r="K106" s="166"/>
      <c r="L106" s="150">
        <v>440</v>
      </c>
      <c r="M106" s="166">
        <f>K106*L106</f>
        <v>0</v>
      </c>
      <c r="N106" s="166"/>
      <c r="O106" s="150">
        <v>440</v>
      </c>
      <c r="P106" s="166">
        <f>N106*O106</f>
        <v>0</v>
      </c>
      <c r="Q106" s="166"/>
      <c r="R106" s="150">
        <v>440</v>
      </c>
      <c r="S106" s="166">
        <f>Q106*R106</f>
        <v>0</v>
      </c>
      <c r="T106" s="167" t="s">
        <v>101</v>
      </c>
    </row>
    <row r="107" spans="1:20" ht="24" customHeight="1">
      <c r="A107" s="97"/>
      <c r="B107" s="103">
        <f t="shared" si="10"/>
        <v>102</v>
      </c>
      <c r="C107" s="161" t="s">
        <v>57</v>
      </c>
      <c r="D107" s="162"/>
      <c r="E107" s="162"/>
      <c r="F107" s="162"/>
      <c r="G107" s="162"/>
      <c r="H107" s="163">
        <v>15</v>
      </c>
      <c r="I107" s="164" t="s">
        <v>35</v>
      </c>
      <c r="J107" s="165">
        <f>SUM(K107,N107,Q107)</f>
        <v>0</v>
      </c>
      <c r="K107" s="166"/>
      <c r="L107" s="150">
        <v>440</v>
      </c>
      <c r="M107" s="166">
        <f>K107*L107</f>
        <v>0</v>
      </c>
      <c r="N107" s="166"/>
      <c r="O107" s="150">
        <v>440</v>
      </c>
      <c r="P107" s="166">
        <f>N107*O107</f>
        <v>0</v>
      </c>
      <c r="Q107" s="166"/>
      <c r="R107" s="150">
        <v>440</v>
      </c>
      <c r="S107" s="166">
        <f>Q107*R107</f>
        <v>0</v>
      </c>
      <c r="T107" s="167" t="s">
        <v>101</v>
      </c>
    </row>
    <row r="108" spans="1:20" ht="24" customHeight="1">
      <c r="B108" s="208" t="s">
        <v>66</v>
      </c>
      <c r="C108" s="208"/>
      <c r="D108" s="208"/>
      <c r="E108" s="208"/>
      <c r="F108" s="208"/>
      <c r="G108" s="208"/>
      <c r="H108" s="208"/>
      <c r="I108" s="114"/>
      <c r="J108" s="114">
        <f>M108+P108+S108</f>
        <v>0</v>
      </c>
      <c r="K108" s="114"/>
      <c r="L108" s="115"/>
      <c r="M108" s="114">
        <f>SUBTOTAL(9,M6:M107)</f>
        <v>0</v>
      </c>
      <c r="N108" s="115"/>
      <c r="O108" s="115"/>
      <c r="P108" s="160">
        <f>SUBTOTAL(9,P6:P107)</f>
        <v>0</v>
      </c>
      <c r="Q108" s="138"/>
      <c r="R108" s="138"/>
      <c r="S108" s="160">
        <f>SUBTOTAL(9,S6:S107)</f>
        <v>0</v>
      </c>
      <c r="T108" s="123"/>
    </row>
    <row r="109" spans="1:20" ht="24" customHeight="1">
      <c r="B109" s="192" t="s">
        <v>76</v>
      </c>
      <c r="C109" s="192"/>
      <c r="D109" s="192"/>
      <c r="E109" s="192"/>
      <c r="F109" s="192"/>
      <c r="G109" s="192"/>
      <c r="H109" s="187">
        <v>1</v>
      </c>
      <c r="I109" s="187" t="s">
        <v>67</v>
      </c>
      <c r="J109" s="139"/>
      <c r="K109" s="188" t="str">
        <f>" ☞간접노무비 : 직접노무비의 "&amp;(N110*100)&amp;"%"</f>
        <v xml:space="preserve"> ☞간접노무비 : 직접노무비의 13.8%</v>
      </c>
      <c r="L109" s="188"/>
      <c r="M109" s="188"/>
      <c r="N109" s="188"/>
      <c r="O109" s="188"/>
      <c r="P109" s="188"/>
      <c r="Q109" s="188"/>
      <c r="R109" s="188"/>
      <c r="S109" s="188"/>
      <c r="T109" s="202">
        <v>0.13800000000000001</v>
      </c>
    </row>
    <row r="110" spans="1:20" ht="24" customHeight="1">
      <c r="B110" s="192"/>
      <c r="C110" s="192"/>
      <c r="D110" s="192"/>
      <c r="E110" s="192"/>
      <c r="F110" s="192"/>
      <c r="G110" s="192"/>
      <c r="H110" s="187"/>
      <c r="I110" s="187"/>
      <c r="J110" s="140">
        <f>Q110</f>
        <v>0</v>
      </c>
      <c r="K110" s="190">
        <f>M108</f>
        <v>0</v>
      </c>
      <c r="L110" s="190"/>
      <c r="M110" s="141" t="s">
        <v>68</v>
      </c>
      <c r="N110" s="207">
        <v>0.13800000000000001</v>
      </c>
      <c r="O110" s="207"/>
      <c r="P110" s="141" t="s">
        <v>69</v>
      </c>
      <c r="Q110" s="190">
        <f>INT(K110*N110)</f>
        <v>0</v>
      </c>
      <c r="R110" s="190"/>
      <c r="S110" s="142"/>
      <c r="T110" s="202"/>
    </row>
    <row r="111" spans="1:20" ht="24" customHeight="1">
      <c r="B111" s="192" t="s">
        <v>77</v>
      </c>
      <c r="C111" s="192"/>
      <c r="D111" s="192"/>
      <c r="E111" s="192"/>
      <c r="F111" s="192"/>
      <c r="G111" s="192"/>
      <c r="H111" s="129">
        <v>1</v>
      </c>
      <c r="I111" s="128" t="s">
        <v>67</v>
      </c>
      <c r="J111" s="115"/>
      <c r="K111" s="190"/>
      <c r="L111" s="190"/>
      <c r="M111" s="190"/>
      <c r="N111" s="190"/>
      <c r="O111" s="190"/>
      <c r="P111" s="190"/>
      <c r="Q111" s="190"/>
      <c r="R111" s="190"/>
      <c r="S111" s="190"/>
      <c r="T111" s="129"/>
    </row>
    <row r="112" spans="1:20" ht="24" customHeight="1">
      <c r="B112" s="187" t="s">
        <v>70</v>
      </c>
      <c r="C112" s="187"/>
      <c r="D112" s="187"/>
      <c r="E112" s="187"/>
      <c r="F112" s="187"/>
      <c r="G112" s="187"/>
      <c r="H112" s="187"/>
      <c r="I112" s="187"/>
      <c r="J112" s="139"/>
      <c r="K112" s="188" t="str">
        <f>" ☞산재보험료 : (직접노무비+간접노무비)의 "&amp;(N113*100)&amp;"%"</f>
        <v xml:space="preserve"> ☞산재보험료 : (직접노무비+간접노무비)의 3.56%</v>
      </c>
      <c r="L112" s="188"/>
      <c r="M112" s="188"/>
      <c r="N112" s="188"/>
      <c r="O112" s="188"/>
      <c r="P112" s="188"/>
      <c r="Q112" s="188"/>
      <c r="R112" s="188"/>
      <c r="S112" s="188"/>
      <c r="T112" s="189">
        <v>3.56E-2</v>
      </c>
    </row>
    <row r="113" spans="2:20" ht="24" customHeight="1">
      <c r="B113" s="187"/>
      <c r="C113" s="187"/>
      <c r="D113" s="187"/>
      <c r="E113" s="187"/>
      <c r="F113" s="187"/>
      <c r="G113" s="187"/>
      <c r="H113" s="187"/>
      <c r="I113" s="187"/>
      <c r="J113" s="140">
        <f>Q113</f>
        <v>0</v>
      </c>
      <c r="K113" s="190"/>
      <c r="L113" s="190"/>
      <c r="M113" s="141" t="s">
        <v>68</v>
      </c>
      <c r="N113" s="191">
        <v>3.56E-2</v>
      </c>
      <c r="O113" s="191"/>
      <c r="P113" s="141" t="s">
        <v>69</v>
      </c>
      <c r="Q113" s="190">
        <f>INT(K113*N113)</f>
        <v>0</v>
      </c>
      <c r="R113" s="190"/>
      <c r="S113" s="142"/>
      <c r="T113" s="189"/>
    </row>
    <row r="114" spans="2:20" ht="24" customHeight="1">
      <c r="B114" s="187" t="s">
        <v>71</v>
      </c>
      <c r="C114" s="187"/>
      <c r="D114" s="187"/>
      <c r="E114" s="187"/>
      <c r="F114" s="187"/>
      <c r="G114" s="187"/>
      <c r="H114" s="187"/>
      <c r="I114" s="187"/>
      <c r="J114" s="139"/>
      <c r="K114" s="188" t="str">
        <f>" ☞고용보험료 : (직접노무비+간접노무비)의 "&amp;(N115*100)&amp;"%"</f>
        <v xml:space="preserve"> ☞고용보험료 : (직접노무비+간접노무비)의 1.01%</v>
      </c>
      <c r="L114" s="188"/>
      <c r="M114" s="188"/>
      <c r="N114" s="188"/>
      <c r="O114" s="188"/>
      <c r="P114" s="188"/>
      <c r="Q114" s="188"/>
      <c r="R114" s="188"/>
      <c r="S114" s="188"/>
      <c r="T114" s="189">
        <v>1.01E-2</v>
      </c>
    </row>
    <row r="115" spans="2:20" ht="24" customHeight="1">
      <c r="B115" s="187"/>
      <c r="C115" s="187"/>
      <c r="D115" s="187"/>
      <c r="E115" s="187"/>
      <c r="F115" s="187"/>
      <c r="G115" s="187"/>
      <c r="H115" s="187"/>
      <c r="I115" s="187"/>
      <c r="J115" s="140">
        <f>Q115</f>
        <v>0</v>
      </c>
      <c r="K115" s="190"/>
      <c r="L115" s="190"/>
      <c r="M115" s="141" t="s">
        <v>68</v>
      </c>
      <c r="N115" s="191">
        <v>1.01E-2</v>
      </c>
      <c r="O115" s="191"/>
      <c r="P115" s="141" t="s">
        <v>69</v>
      </c>
      <c r="Q115" s="190">
        <f>INT(K115*N115)</f>
        <v>0</v>
      </c>
      <c r="R115" s="190"/>
      <c r="S115" s="142"/>
      <c r="T115" s="189"/>
    </row>
    <row r="116" spans="2:20" ht="24" customHeight="1">
      <c r="B116" s="215" t="s">
        <v>72</v>
      </c>
      <c r="C116" s="215"/>
      <c r="D116" s="215"/>
      <c r="E116" s="215"/>
      <c r="F116" s="215"/>
      <c r="G116" s="215"/>
      <c r="H116" s="187"/>
      <c r="I116" s="187"/>
      <c r="J116" s="139"/>
      <c r="K116" s="188" t="str">
        <f>" ☞국민건강보험료 : 직접노무비의 "&amp;(N117*100)&amp;"%"</f>
        <v xml:space="preserve"> ☞국민건강보험료 : 직접노무비의 3.545%</v>
      </c>
      <c r="L116" s="188"/>
      <c r="M116" s="188"/>
      <c r="N116" s="188"/>
      <c r="O116" s="188"/>
      <c r="P116" s="188"/>
      <c r="Q116" s="188"/>
      <c r="R116" s="188"/>
      <c r="S116" s="188"/>
      <c r="T116" s="204">
        <v>3.5450000000000002E-2</v>
      </c>
    </row>
    <row r="117" spans="2:20" ht="24" customHeight="1">
      <c r="B117" s="215"/>
      <c r="C117" s="215"/>
      <c r="D117" s="215"/>
      <c r="E117" s="215"/>
      <c r="F117" s="215"/>
      <c r="G117" s="215"/>
      <c r="H117" s="187"/>
      <c r="I117" s="187"/>
      <c r="J117" s="140">
        <f>Q117</f>
        <v>1804220</v>
      </c>
      <c r="K117" s="190">
        <v>50894800</v>
      </c>
      <c r="L117" s="190"/>
      <c r="M117" s="141" t="s">
        <v>68</v>
      </c>
      <c r="N117" s="205">
        <v>3.5450000000000002E-2</v>
      </c>
      <c r="O117" s="205"/>
      <c r="P117" s="141" t="s">
        <v>69</v>
      </c>
      <c r="Q117" s="190">
        <f>INT(K117*N117)</f>
        <v>1804220</v>
      </c>
      <c r="R117" s="190"/>
      <c r="S117" s="142"/>
      <c r="T117" s="204"/>
    </row>
    <row r="118" spans="2:20" ht="24" customHeight="1">
      <c r="B118" s="215" t="s">
        <v>87</v>
      </c>
      <c r="C118" s="215"/>
      <c r="D118" s="215"/>
      <c r="E118" s="215"/>
      <c r="F118" s="215"/>
      <c r="G118" s="215"/>
      <c r="H118" s="187"/>
      <c r="I118" s="187"/>
      <c r="J118" s="139"/>
      <c r="K118" s="188" t="str">
        <f>" ☞연금보험료 : 직접노무비의 "&amp;(N119*100)&amp;"%"</f>
        <v xml:space="preserve"> ☞연금보험료 : 직접노무비의 4.5%</v>
      </c>
      <c r="L118" s="188"/>
      <c r="M118" s="188"/>
      <c r="N118" s="188"/>
      <c r="O118" s="188"/>
      <c r="P118" s="188"/>
      <c r="Q118" s="188"/>
      <c r="R118" s="188"/>
      <c r="S118" s="188"/>
      <c r="T118" s="202">
        <v>4.4999999999999998E-2</v>
      </c>
    </row>
    <row r="119" spans="2:20" ht="24" customHeight="1">
      <c r="B119" s="215"/>
      <c r="C119" s="215"/>
      <c r="D119" s="215"/>
      <c r="E119" s="215"/>
      <c r="F119" s="215"/>
      <c r="G119" s="215"/>
      <c r="H119" s="187"/>
      <c r="I119" s="187"/>
      <c r="J119" s="140">
        <f>Q119</f>
        <v>2290266</v>
      </c>
      <c r="K119" s="190">
        <v>50894800</v>
      </c>
      <c r="L119" s="190"/>
      <c r="M119" s="141" t="s">
        <v>68</v>
      </c>
      <c r="N119" s="205">
        <v>4.4999999999999998E-2</v>
      </c>
      <c r="O119" s="205"/>
      <c r="P119" s="141" t="s">
        <v>5</v>
      </c>
      <c r="Q119" s="190">
        <f>INT(K119*N119)</f>
        <v>2290266</v>
      </c>
      <c r="R119" s="190"/>
      <c r="S119" s="142"/>
      <c r="T119" s="202"/>
    </row>
    <row r="120" spans="2:20" ht="24" customHeight="1">
      <c r="B120" s="215" t="s">
        <v>73</v>
      </c>
      <c r="C120" s="215"/>
      <c r="D120" s="215"/>
      <c r="E120" s="215"/>
      <c r="F120" s="215"/>
      <c r="G120" s="215"/>
      <c r="H120" s="187"/>
      <c r="I120" s="187"/>
      <c r="J120" s="139"/>
      <c r="K120" s="188" t="str">
        <f>" ☞노인장기요양보험료 : 국민건강보험료의 "&amp;(N121*100)&amp;"%"</f>
        <v xml:space="preserve"> ☞노인장기요양보험료 : 국민건강보험료의 12.95%</v>
      </c>
      <c r="L120" s="188"/>
      <c r="M120" s="188"/>
      <c r="N120" s="188"/>
      <c r="O120" s="188"/>
      <c r="P120" s="188"/>
      <c r="Q120" s="188"/>
      <c r="R120" s="188"/>
      <c r="S120" s="188"/>
      <c r="T120" s="189">
        <v>0.1295</v>
      </c>
    </row>
    <row r="121" spans="2:20" ht="24" customHeight="1">
      <c r="B121" s="215"/>
      <c r="C121" s="215"/>
      <c r="D121" s="215"/>
      <c r="E121" s="215"/>
      <c r="F121" s="215"/>
      <c r="G121" s="215"/>
      <c r="H121" s="187"/>
      <c r="I121" s="187"/>
      <c r="J121" s="140">
        <f>Q121</f>
        <v>233646</v>
      </c>
      <c r="K121" s="190">
        <v>1804220</v>
      </c>
      <c r="L121" s="190"/>
      <c r="M121" s="141" t="s">
        <v>68</v>
      </c>
      <c r="N121" s="191">
        <v>0.1295</v>
      </c>
      <c r="O121" s="191"/>
      <c r="P121" s="141" t="s">
        <v>69</v>
      </c>
      <c r="Q121" s="190">
        <f>INT(K121*N121)</f>
        <v>233646</v>
      </c>
      <c r="R121" s="190"/>
      <c r="S121" s="142"/>
      <c r="T121" s="189"/>
    </row>
    <row r="122" spans="2:20" ht="24" customHeight="1">
      <c r="B122" s="215" t="s">
        <v>106</v>
      </c>
      <c r="C122" s="215"/>
      <c r="D122" s="215"/>
      <c r="E122" s="215"/>
      <c r="F122" s="215"/>
      <c r="G122" s="215"/>
      <c r="H122" s="187"/>
      <c r="I122" s="187"/>
      <c r="J122" s="139"/>
      <c r="K122" s="188" t="str">
        <f>" ☞퇴직공제부금비 : 직접노무비의 "&amp;(N123*100)&amp;"%"</f>
        <v xml:space="preserve"> ☞퇴직공제부금비 : 직접노무비의 2.3%</v>
      </c>
      <c r="L122" s="188"/>
      <c r="M122" s="188"/>
      <c r="N122" s="188"/>
      <c r="O122" s="188"/>
      <c r="P122" s="188"/>
      <c r="Q122" s="188"/>
      <c r="R122" s="188"/>
      <c r="S122" s="188"/>
      <c r="T122" s="189">
        <v>2.3E-2</v>
      </c>
    </row>
    <row r="123" spans="2:20" ht="24" customHeight="1">
      <c r="B123" s="215"/>
      <c r="C123" s="215"/>
      <c r="D123" s="215"/>
      <c r="E123" s="215"/>
      <c r="F123" s="215"/>
      <c r="G123" s="215"/>
      <c r="H123" s="187"/>
      <c r="I123" s="187"/>
      <c r="J123" s="140">
        <f>Q123</f>
        <v>1170580</v>
      </c>
      <c r="K123" s="190">
        <v>50894800</v>
      </c>
      <c r="L123" s="190"/>
      <c r="M123" s="172" t="s">
        <v>68</v>
      </c>
      <c r="N123" s="191">
        <v>2.3E-2</v>
      </c>
      <c r="O123" s="191"/>
      <c r="P123" s="172" t="s">
        <v>0</v>
      </c>
      <c r="Q123" s="190">
        <f>INT(K123*N123)</f>
        <v>1170580</v>
      </c>
      <c r="R123" s="190"/>
      <c r="S123" s="142"/>
      <c r="T123" s="189"/>
    </row>
    <row r="124" spans="2:20" ht="24" customHeight="1">
      <c r="B124" s="187" t="s">
        <v>95</v>
      </c>
      <c r="C124" s="187"/>
      <c r="D124" s="187"/>
      <c r="E124" s="187"/>
      <c r="F124" s="187"/>
      <c r="G124" s="187"/>
      <c r="H124" s="187"/>
      <c r="I124" s="187"/>
      <c r="J124" s="139"/>
      <c r="K124" s="188" t="str">
        <f>" ☞환경보전비 : 직접공사비의 "&amp;(N125*100)&amp;"%"</f>
        <v xml:space="preserve"> ☞환경보전비 : 직접공사비의 0.8%</v>
      </c>
      <c r="L124" s="188"/>
      <c r="M124" s="188"/>
      <c r="N124" s="188"/>
      <c r="O124" s="188"/>
      <c r="P124" s="188"/>
      <c r="Q124" s="188"/>
      <c r="R124" s="188"/>
      <c r="S124" s="188"/>
      <c r="T124" s="189">
        <v>8.0000000000000002E-3</v>
      </c>
    </row>
    <row r="125" spans="2:20" ht="24" customHeight="1">
      <c r="B125" s="187"/>
      <c r="C125" s="187"/>
      <c r="D125" s="187"/>
      <c r="E125" s="187"/>
      <c r="F125" s="187"/>
      <c r="G125" s="187"/>
      <c r="H125" s="187"/>
      <c r="I125" s="187"/>
      <c r="J125" s="140">
        <f>Q125</f>
        <v>0</v>
      </c>
      <c r="K125" s="190"/>
      <c r="L125" s="190"/>
      <c r="M125" s="144" t="s">
        <v>93</v>
      </c>
      <c r="N125" s="191">
        <v>8.0000000000000002E-3</v>
      </c>
      <c r="O125" s="191"/>
      <c r="P125" s="144" t="s">
        <v>94</v>
      </c>
      <c r="Q125" s="190">
        <f>INT(K125*N125)</f>
        <v>0</v>
      </c>
      <c r="R125" s="190"/>
      <c r="S125" s="142"/>
      <c r="T125" s="189"/>
    </row>
    <row r="126" spans="2:20" ht="24" customHeight="1">
      <c r="B126" s="187" t="s">
        <v>96</v>
      </c>
      <c r="C126" s="187"/>
      <c r="D126" s="187"/>
      <c r="E126" s="187"/>
      <c r="F126" s="187"/>
      <c r="G126" s="187"/>
      <c r="H126" s="187"/>
      <c r="I126" s="187"/>
      <c r="J126" s="139"/>
      <c r="K126" s="188" t="str">
        <f>" ☞건설기계대여대금 지급보증액 발급금액 : 직접공사비의 "&amp;(N127*100)&amp;"%"</f>
        <v xml:space="preserve"> ☞건설기계대여대금 지급보증액 발급금액 : 직접공사비의 0.16%</v>
      </c>
      <c r="L126" s="188"/>
      <c r="M126" s="188"/>
      <c r="N126" s="188"/>
      <c r="O126" s="188"/>
      <c r="P126" s="188"/>
      <c r="Q126" s="188"/>
      <c r="R126" s="188"/>
      <c r="S126" s="188"/>
      <c r="T126" s="204">
        <v>1.6000000000000001E-3</v>
      </c>
    </row>
    <row r="127" spans="2:20" ht="24" customHeight="1">
      <c r="B127" s="187"/>
      <c r="C127" s="187"/>
      <c r="D127" s="187"/>
      <c r="E127" s="187"/>
      <c r="F127" s="187"/>
      <c r="G127" s="187"/>
      <c r="H127" s="187"/>
      <c r="I127" s="187"/>
      <c r="J127" s="140">
        <f>Q127</f>
        <v>0</v>
      </c>
      <c r="K127" s="190"/>
      <c r="L127" s="190"/>
      <c r="M127" s="144" t="s">
        <v>93</v>
      </c>
      <c r="N127" s="205">
        <v>1.6000000000000001E-3</v>
      </c>
      <c r="O127" s="205"/>
      <c r="P127" s="144" t="s">
        <v>94</v>
      </c>
      <c r="Q127" s="190">
        <f>INT(K127*N127)</f>
        <v>0</v>
      </c>
      <c r="R127" s="190"/>
      <c r="S127" s="142"/>
      <c r="T127" s="204"/>
    </row>
    <row r="128" spans="2:20" ht="24" customHeight="1">
      <c r="B128" s="215" t="s">
        <v>74</v>
      </c>
      <c r="C128" s="215"/>
      <c r="D128" s="215"/>
      <c r="E128" s="215"/>
      <c r="F128" s="215"/>
      <c r="G128" s="215"/>
      <c r="H128" s="187"/>
      <c r="I128" s="187"/>
      <c r="J128" s="139"/>
      <c r="K128" s="188" t="str">
        <f>" ☞산업안전보건관리비 : (직접노무비+재료비)의 "&amp;(N129*100)&amp;"%"</f>
        <v xml:space="preserve"> ☞산업안전보건관리비 : (직접노무비+재료비)의 2.93%</v>
      </c>
      <c r="L128" s="188"/>
      <c r="M128" s="188"/>
      <c r="N128" s="188"/>
      <c r="O128" s="188"/>
      <c r="P128" s="188"/>
      <c r="Q128" s="188"/>
      <c r="R128" s="188"/>
      <c r="S128" s="188"/>
      <c r="T128" s="189">
        <v>2.93E-2</v>
      </c>
    </row>
    <row r="129" spans="2:26" ht="24" customHeight="1">
      <c r="B129" s="215"/>
      <c r="C129" s="215"/>
      <c r="D129" s="215"/>
      <c r="E129" s="215"/>
      <c r="F129" s="215"/>
      <c r="G129" s="215"/>
      <c r="H129" s="187"/>
      <c r="I129" s="187"/>
      <c r="J129" s="140">
        <f>Q129</f>
        <v>4359494</v>
      </c>
      <c r="K129" s="190">
        <v>148788200</v>
      </c>
      <c r="L129" s="190"/>
      <c r="M129" s="141" t="s">
        <v>68</v>
      </c>
      <c r="N129" s="191">
        <v>2.93E-2</v>
      </c>
      <c r="O129" s="191"/>
      <c r="P129" s="141" t="s">
        <v>69</v>
      </c>
      <c r="Q129" s="190">
        <f>INT(K129*N129)</f>
        <v>4359494</v>
      </c>
      <c r="R129" s="190"/>
      <c r="S129" s="142"/>
      <c r="T129" s="189"/>
    </row>
    <row r="130" spans="2:26" ht="24" customHeight="1">
      <c r="B130" s="187" t="s">
        <v>75</v>
      </c>
      <c r="C130" s="187"/>
      <c r="D130" s="187"/>
      <c r="E130" s="187"/>
      <c r="F130" s="187"/>
      <c r="G130" s="187"/>
      <c r="H130" s="187"/>
      <c r="I130" s="187"/>
      <c r="J130" s="139"/>
      <c r="K130" s="188" t="str">
        <f>" ☞기타경비 : (직접노무비+간접노무비+재료비)의 "&amp;(N131*100)&amp;"%"</f>
        <v xml:space="preserve"> ☞기타경비 : (직접노무비+간접노무비+재료비)의 6.7%</v>
      </c>
      <c r="L130" s="188"/>
      <c r="M130" s="188"/>
      <c r="N130" s="188"/>
      <c r="O130" s="188"/>
      <c r="P130" s="188"/>
      <c r="Q130" s="188"/>
      <c r="R130" s="188"/>
      <c r="S130" s="188"/>
      <c r="T130" s="202">
        <v>6.7000000000000004E-2</v>
      </c>
    </row>
    <row r="131" spans="2:26" ht="24" customHeight="1">
      <c r="B131" s="187"/>
      <c r="C131" s="187"/>
      <c r="D131" s="187"/>
      <c r="E131" s="187"/>
      <c r="F131" s="187"/>
      <c r="G131" s="187"/>
      <c r="H131" s="187"/>
      <c r="I131" s="187"/>
      <c r="J131" s="140">
        <f>Q131</f>
        <v>0</v>
      </c>
      <c r="K131" s="190">
        <f>P108+J110+M108</f>
        <v>0</v>
      </c>
      <c r="L131" s="190"/>
      <c r="M131" s="141" t="s">
        <v>68</v>
      </c>
      <c r="N131" s="207">
        <v>6.7000000000000004E-2</v>
      </c>
      <c r="O131" s="207"/>
      <c r="P131" s="141" t="s">
        <v>69</v>
      </c>
      <c r="Q131" s="190">
        <f>INT(K131*N131)</f>
        <v>0</v>
      </c>
      <c r="R131" s="190"/>
      <c r="S131" s="142"/>
      <c r="T131" s="202"/>
      <c r="V131" s="153"/>
      <c r="W131" s="102"/>
      <c r="X131" s="102"/>
      <c r="Y131" s="102"/>
      <c r="Z131" s="102"/>
    </row>
    <row r="132" spans="2:26" ht="24" customHeight="1">
      <c r="B132" s="192" t="s">
        <v>78</v>
      </c>
      <c r="C132" s="192"/>
      <c r="D132" s="192"/>
      <c r="E132" s="192"/>
      <c r="F132" s="192"/>
      <c r="G132" s="192"/>
      <c r="H132" s="187">
        <v>1</v>
      </c>
      <c r="I132" s="187" t="s">
        <v>67</v>
      </c>
      <c r="J132" s="139"/>
      <c r="K132" s="188" t="str">
        <f>" ☞일반관리비 : 순공사비의 "&amp;(N133*100)&amp;"%"</f>
        <v xml:space="preserve"> ☞일반관리비 : 순공사비의 6%</v>
      </c>
      <c r="L132" s="188"/>
      <c r="M132" s="188"/>
      <c r="N132" s="188"/>
      <c r="O132" s="188"/>
      <c r="P132" s="188"/>
      <c r="Q132" s="188"/>
      <c r="R132" s="188"/>
      <c r="S132" s="188"/>
      <c r="T132" s="194">
        <v>0.06</v>
      </c>
      <c r="V132" s="153"/>
      <c r="W132" s="102"/>
      <c r="X132" s="102"/>
      <c r="Y132" s="102"/>
      <c r="Z132" s="102"/>
    </row>
    <row r="133" spans="2:26" ht="24" customHeight="1">
      <c r="B133" s="192"/>
      <c r="C133" s="192"/>
      <c r="D133" s="192"/>
      <c r="E133" s="192"/>
      <c r="F133" s="192"/>
      <c r="G133" s="192"/>
      <c r="H133" s="187"/>
      <c r="I133" s="187"/>
      <c r="J133" s="140">
        <f>Q133</f>
        <v>0</v>
      </c>
      <c r="K133" s="190"/>
      <c r="L133" s="190"/>
      <c r="M133" s="141" t="s">
        <v>68</v>
      </c>
      <c r="N133" s="203">
        <v>0.06</v>
      </c>
      <c r="O133" s="203"/>
      <c r="P133" s="141" t="s">
        <v>69</v>
      </c>
      <c r="Q133" s="190">
        <f>INT(K133*N133)</f>
        <v>0</v>
      </c>
      <c r="R133" s="190"/>
      <c r="S133" s="142"/>
      <c r="T133" s="194"/>
      <c r="V133" s="153"/>
      <c r="W133" s="102"/>
      <c r="X133" s="102"/>
      <c r="Y133" s="102"/>
      <c r="Z133" s="102"/>
    </row>
    <row r="134" spans="2:26" ht="24" customHeight="1">
      <c r="B134" s="192" t="s">
        <v>79</v>
      </c>
      <c r="C134" s="192"/>
      <c r="D134" s="192"/>
      <c r="E134" s="192"/>
      <c r="F134" s="192"/>
      <c r="G134" s="192"/>
      <c r="H134" s="187">
        <v>1</v>
      </c>
      <c r="I134" s="187" t="s">
        <v>67</v>
      </c>
      <c r="J134" s="139"/>
      <c r="K134" s="188" t="str">
        <f>" ☞이윤 : (공사원가-재료비)의 "&amp;(N135*100)&amp;"%"</f>
        <v xml:space="preserve"> ☞이윤 : (공사원가-재료비)의 15%</v>
      </c>
      <c r="L134" s="188"/>
      <c r="M134" s="188"/>
      <c r="N134" s="188"/>
      <c r="O134" s="188"/>
      <c r="P134" s="188"/>
      <c r="Q134" s="188"/>
      <c r="R134" s="188"/>
      <c r="S134" s="188"/>
      <c r="T134" s="202">
        <v>0.15</v>
      </c>
      <c r="V134" s="156"/>
      <c r="W134" s="155"/>
      <c r="X134" s="155"/>
      <c r="Y134" s="157"/>
      <c r="Z134" s="102"/>
    </row>
    <row r="135" spans="2:26" ht="24" customHeight="1">
      <c r="B135" s="192"/>
      <c r="C135" s="192"/>
      <c r="D135" s="192"/>
      <c r="E135" s="192"/>
      <c r="F135" s="192"/>
      <c r="G135" s="192"/>
      <c r="H135" s="187"/>
      <c r="I135" s="187"/>
      <c r="J135" s="140">
        <f>Q135</f>
        <v>0</v>
      </c>
      <c r="K135" s="190"/>
      <c r="L135" s="190"/>
      <c r="M135" s="141" t="s">
        <v>68</v>
      </c>
      <c r="N135" s="191">
        <v>0.15</v>
      </c>
      <c r="O135" s="191"/>
      <c r="P135" s="141" t="s">
        <v>69</v>
      </c>
      <c r="Q135" s="190">
        <f>K135*N135</f>
        <v>0</v>
      </c>
      <c r="R135" s="190"/>
      <c r="S135" s="142"/>
      <c r="T135" s="202"/>
      <c r="V135" s="158"/>
      <c r="W135" s="157"/>
      <c r="X135" s="155"/>
      <c r="Y135" s="157"/>
      <c r="Z135" s="102"/>
    </row>
    <row r="136" spans="2:26" ht="48" customHeight="1">
      <c r="B136" s="192" t="s">
        <v>83</v>
      </c>
      <c r="C136" s="192"/>
      <c r="D136" s="192"/>
      <c r="E136" s="192"/>
      <c r="F136" s="192"/>
      <c r="G136" s="192"/>
      <c r="H136" s="129"/>
      <c r="I136" s="128"/>
      <c r="J136" s="115">
        <f>J108+J110+J111+J133+J135</f>
        <v>0</v>
      </c>
      <c r="K136" s="190"/>
      <c r="L136" s="190"/>
      <c r="M136" s="190"/>
      <c r="N136" s="190"/>
      <c r="O136" s="190"/>
      <c r="P136" s="190"/>
      <c r="Q136" s="190"/>
      <c r="R136" s="190"/>
      <c r="S136" s="190"/>
      <c r="T136" s="129"/>
      <c r="V136" s="156"/>
      <c r="W136" s="157"/>
      <c r="X136" s="155"/>
      <c r="Y136" s="157"/>
      <c r="Z136" s="102"/>
    </row>
    <row r="137" spans="2:26" ht="24" customHeight="1">
      <c r="B137" s="192" t="s">
        <v>80</v>
      </c>
      <c r="C137" s="192"/>
      <c r="D137" s="192"/>
      <c r="E137" s="192"/>
      <c r="F137" s="192"/>
      <c r="G137" s="192"/>
      <c r="H137" s="187">
        <v>1</v>
      </c>
      <c r="I137" s="187" t="s">
        <v>67</v>
      </c>
      <c r="J137" s="139"/>
      <c r="K137" s="188" t="str">
        <f>" ☞부가가치세 : 공급가액의 "&amp;(N138*100)&amp;"%"</f>
        <v xml:space="preserve"> ☞부가가치세 : 공급가액의 10%</v>
      </c>
      <c r="L137" s="188"/>
      <c r="M137" s="188"/>
      <c r="N137" s="188"/>
      <c r="O137" s="188"/>
      <c r="P137" s="188"/>
      <c r="Q137" s="188"/>
      <c r="R137" s="188"/>
      <c r="S137" s="188"/>
      <c r="T137" s="194">
        <v>0.1</v>
      </c>
      <c r="V137" s="156"/>
      <c r="W137" s="157"/>
      <c r="X137" s="155"/>
      <c r="Y137" s="157"/>
      <c r="Z137" s="102"/>
    </row>
    <row r="138" spans="2:26" ht="24" customHeight="1">
      <c r="B138" s="192"/>
      <c r="C138" s="192"/>
      <c r="D138" s="192"/>
      <c r="E138" s="192"/>
      <c r="F138" s="192"/>
      <c r="G138" s="192"/>
      <c r="H138" s="187"/>
      <c r="I138" s="187"/>
      <c r="J138" s="140">
        <f>Q138</f>
        <v>0</v>
      </c>
      <c r="K138" s="190">
        <f>J136</f>
        <v>0</v>
      </c>
      <c r="L138" s="190"/>
      <c r="M138" s="141" t="s">
        <v>68</v>
      </c>
      <c r="N138" s="195">
        <v>0.1</v>
      </c>
      <c r="O138" s="195"/>
      <c r="P138" s="141" t="s">
        <v>69</v>
      </c>
      <c r="Q138" s="190">
        <f>(K138*N138)</f>
        <v>0</v>
      </c>
      <c r="R138" s="190"/>
      <c r="S138" s="142"/>
      <c r="T138" s="194"/>
      <c r="V138" s="156"/>
      <c r="W138" s="157"/>
      <c r="X138" s="155"/>
      <c r="Y138" s="157"/>
      <c r="Z138" s="102"/>
    </row>
    <row r="139" spans="2:26" ht="24" hidden="1" customHeight="1">
      <c r="B139" s="196"/>
      <c r="C139" s="197"/>
      <c r="D139" s="197"/>
      <c r="E139" s="197"/>
      <c r="F139" s="197"/>
      <c r="G139" s="198"/>
      <c r="H139" s="143"/>
      <c r="I139" s="143"/>
      <c r="J139" s="140"/>
      <c r="K139" s="199"/>
      <c r="L139" s="200"/>
      <c r="M139" s="200"/>
      <c r="N139" s="200"/>
      <c r="O139" s="200"/>
      <c r="P139" s="200"/>
      <c r="Q139" s="200"/>
      <c r="R139" s="200"/>
      <c r="S139" s="201"/>
      <c r="T139" s="145"/>
      <c r="V139" s="156"/>
      <c r="W139" s="157"/>
      <c r="X139" s="155"/>
      <c r="Y139" s="157"/>
      <c r="Z139" s="102"/>
    </row>
    <row r="140" spans="2:26" ht="48" customHeight="1">
      <c r="B140" s="192" t="s">
        <v>81</v>
      </c>
      <c r="C140" s="192"/>
      <c r="D140" s="192"/>
      <c r="E140" s="192"/>
      <c r="F140" s="192"/>
      <c r="G140" s="192"/>
      <c r="H140" s="129"/>
      <c r="I140" s="128"/>
      <c r="J140" s="115">
        <f>J136+J138+J139</f>
        <v>0</v>
      </c>
      <c r="K140" s="190"/>
      <c r="L140" s="190"/>
      <c r="M140" s="190"/>
      <c r="N140" s="190"/>
      <c r="O140" s="190"/>
      <c r="P140" s="190"/>
      <c r="Q140" s="190"/>
      <c r="R140" s="190"/>
      <c r="S140" s="190"/>
      <c r="T140" s="129"/>
      <c r="V140" s="156"/>
      <c r="W140" s="157"/>
      <c r="X140" s="155"/>
      <c r="Y140" s="157"/>
      <c r="Z140" s="102"/>
    </row>
    <row r="141" spans="2:26" ht="48" customHeight="1">
      <c r="B141" s="192" t="s">
        <v>82</v>
      </c>
      <c r="C141" s="192"/>
      <c r="D141" s="192"/>
      <c r="E141" s="192"/>
      <c r="F141" s="192"/>
      <c r="G141" s="192"/>
      <c r="H141" s="129"/>
      <c r="I141" s="128"/>
      <c r="J141" s="115">
        <f>ROUNDDOWN(J140,-3)</f>
        <v>0</v>
      </c>
      <c r="K141" s="193" t="s">
        <v>84</v>
      </c>
      <c r="L141" s="193"/>
      <c r="M141" s="193"/>
      <c r="N141" s="193"/>
      <c r="O141" s="193"/>
      <c r="P141" s="193"/>
      <c r="Q141" s="193"/>
      <c r="R141" s="193"/>
      <c r="S141" s="193"/>
      <c r="T141" s="129"/>
      <c r="V141" s="153"/>
      <c r="W141" s="102"/>
      <c r="X141" s="154"/>
      <c r="Y141" s="102"/>
      <c r="Z141" s="102"/>
    </row>
    <row r="142" spans="2:26" ht="24" customHeight="1">
      <c r="B142" s="116"/>
      <c r="C142" s="117"/>
      <c r="D142" s="117"/>
      <c r="E142" s="117"/>
      <c r="F142" s="117"/>
      <c r="G142" s="117"/>
      <c r="H142" s="117"/>
      <c r="I142" s="116"/>
      <c r="J142" s="116"/>
      <c r="K142" s="119"/>
      <c r="L142" s="119"/>
      <c r="M142" s="119"/>
      <c r="N142" s="119"/>
      <c r="O142" s="119"/>
      <c r="P142" s="119"/>
      <c r="Q142" s="120"/>
      <c r="R142" s="120"/>
      <c r="S142" s="120"/>
      <c r="T142" s="146"/>
      <c r="V142" s="153"/>
      <c r="W142" s="102"/>
      <c r="X142" s="102"/>
      <c r="Y142" s="102"/>
      <c r="Z142" s="102"/>
    </row>
    <row r="143" spans="2:26" ht="24" customHeight="1">
      <c r="B143" s="209"/>
      <c r="C143" s="209"/>
      <c r="D143" s="209"/>
      <c r="E143" s="209"/>
      <c r="F143" s="209"/>
      <c r="G143" s="209"/>
      <c r="H143" s="117"/>
      <c r="I143" s="116"/>
      <c r="J143" s="119"/>
      <c r="K143" s="119"/>
      <c r="L143" s="119"/>
      <c r="M143" s="119"/>
      <c r="N143" s="119"/>
      <c r="O143" s="119"/>
      <c r="P143" s="119"/>
      <c r="Q143" s="120"/>
      <c r="R143" s="120"/>
      <c r="S143" s="120"/>
      <c r="T143" s="147"/>
      <c r="V143" s="153"/>
      <c r="W143" s="102"/>
      <c r="X143" s="102"/>
      <c r="Y143" s="102"/>
      <c r="Z143" s="102"/>
    </row>
    <row r="144" spans="2:26" ht="24" customHeight="1">
      <c r="B144" s="209"/>
      <c r="C144" s="209"/>
      <c r="D144" s="209"/>
      <c r="E144" s="209"/>
      <c r="F144" s="209"/>
      <c r="G144" s="209"/>
      <c r="H144" s="117"/>
      <c r="I144" s="116"/>
      <c r="J144" s="119"/>
      <c r="K144" s="119"/>
      <c r="L144" s="119"/>
      <c r="M144" s="119"/>
      <c r="N144" s="119"/>
      <c r="O144" s="119"/>
      <c r="P144" s="119"/>
      <c r="Q144" s="120"/>
      <c r="R144" s="120"/>
      <c r="S144" s="120"/>
      <c r="T144" s="146"/>
      <c r="V144" s="153"/>
      <c r="W144" s="102"/>
      <c r="X144" s="102"/>
      <c r="Y144" s="102"/>
      <c r="Z144" s="102"/>
    </row>
    <row r="145" spans="2:26" ht="24" customHeight="1">
      <c r="B145" s="209"/>
      <c r="C145" s="209"/>
      <c r="D145" s="209"/>
      <c r="E145" s="209"/>
      <c r="F145" s="209"/>
      <c r="G145" s="209"/>
      <c r="H145" s="117"/>
      <c r="I145" s="116"/>
      <c r="J145" s="119"/>
      <c r="K145" s="119"/>
      <c r="L145" s="119"/>
      <c r="M145" s="119"/>
      <c r="N145" s="119"/>
      <c r="O145" s="119"/>
      <c r="P145" s="148"/>
      <c r="Q145" s="120"/>
      <c r="R145" s="120"/>
      <c r="S145" s="120"/>
      <c r="T145" s="146"/>
      <c r="V145" s="153"/>
      <c r="W145" s="102"/>
      <c r="X145" s="102"/>
      <c r="Y145" s="102"/>
      <c r="Z145" s="102"/>
    </row>
    <row r="146" spans="2:26" ht="24" customHeight="1">
      <c r="B146" s="209"/>
      <c r="C146" s="209"/>
      <c r="D146" s="209"/>
      <c r="E146" s="209"/>
      <c r="F146" s="209"/>
      <c r="G146" s="209"/>
      <c r="H146" s="117"/>
      <c r="I146" s="116"/>
      <c r="J146" s="116"/>
      <c r="K146" s="119"/>
      <c r="L146" s="119"/>
      <c r="M146" s="119"/>
      <c r="N146" s="119"/>
      <c r="O146" s="119"/>
      <c r="P146" s="119"/>
      <c r="Q146" s="120"/>
      <c r="R146" s="120"/>
      <c r="S146" s="171"/>
      <c r="T146" s="118"/>
      <c r="V146" s="153"/>
      <c r="W146" s="102"/>
      <c r="X146" s="102"/>
      <c r="Y146" s="102"/>
      <c r="Z146" s="102"/>
    </row>
    <row r="147" spans="2:26" ht="24" customHeight="1">
      <c r="B147" s="116"/>
      <c r="C147" s="117"/>
      <c r="D147" s="117"/>
      <c r="E147" s="117"/>
      <c r="F147" s="117"/>
      <c r="G147" s="117"/>
      <c r="H147" s="117"/>
      <c r="I147" s="116"/>
      <c r="J147" s="116"/>
      <c r="K147" s="169"/>
      <c r="L147" s="116"/>
      <c r="M147" s="116"/>
      <c r="N147" s="116"/>
      <c r="O147" s="116"/>
      <c r="P147" s="148"/>
      <c r="Q147" s="120"/>
      <c r="R147" s="117"/>
      <c r="S147" s="117"/>
      <c r="T147" s="118"/>
      <c r="V147" s="153"/>
      <c r="W147" s="102"/>
      <c r="X147" s="102"/>
      <c r="Y147" s="102"/>
      <c r="Z147" s="102"/>
    </row>
    <row r="148" spans="2:26" ht="24" customHeight="1">
      <c r="B148" s="116"/>
      <c r="C148" s="117"/>
      <c r="D148" s="117"/>
      <c r="E148" s="117"/>
      <c r="F148" s="117"/>
      <c r="G148" s="117"/>
      <c r="H148" s="117"/>
      <c r="I148" s="116"/>
      <c r="J148" s="116"/>
      <c r="K148" s="116"/>
      <c r="L148" s="116"/>
      <c r="M148" s="116"/>
      <c r="N148" s="170"/>
      <c r="O148" s="116"/>
      <c r="P148" s="119"/>
      <c r="Q148" s="120"/>
      <c r="R148" s="117"/>
      <c r="S148" s="117"/>
      <c r="T148" s="118"/>
      <c r="V148" s="153"/>
      <c r="W148" s="102"/>
      <c r="X148" s="102"/>
      <c r="Y148" s="102"/>
      <c r="Z148" s="102"/>
    </row>
    <row r="149" spans="2:26" ht="24" customHeight="1">
      <c r="B149" s="116"/>
      <c r="C149" s="117"/>
      <c r="D149" s="117"/>
      <c r="E149" s="117"/>
      <c r="F149" s="117"/>
      <c r="G149" s="117"/>
      <c r="H149" s="117"/>
      <c r="I149" s="116"/>
      <c r="J149" s="116"/>
      <c r="K149" s="116"/>
      <c r="L149" s="116"/>
      <c r="M149" s="116"/>
      <c r="N149" s="169"/>
      <c r="O149" s="116"/>
      <c r="P149" s="116"/>
      <c r="Q149" s="117"/>
      <c r="R149" s="117"/>
      <c r="S149" s="117"/>
      <c r="T149" s="118"/>
      <c r="V149" s="153"/>
      <c r="W149" s="102"/>
      <c r="X149" s="102"/>
      <c r="Y149" s="102"/>
      <c r="Z149" s="102"/>
    </row>
    <row r="150" spans="2:26" ht="24" customHeight="1">
      <c r="B150" s="116"/>
      <c r="C150" s="117"/>
      <c r="D150" s="117"/>
      <c r="E150" s="117"/>
      <c r="F150" s="117"/>
      <c r="G150" s="117"/>
      <c r="H150" s="117"/>
      <c r="I150" s="116"/>
      <c r="J150" s="116"/>
      <c r="K150" s="116"/>
      <c r="L150" s="116"/>
      <c r="M150" s="116"/>
      <c r="N150" s="116"/>
      <c r="O150" s="116"/>
      <c r="P150" s="116"/>
      <c r="Q150" s="117"/>
      <c r="R150" s="117"/>
      <c r="S150" s="117"/>
      <c r="T150" s="118"/>
      <c r="V150" s="153"/>
      <c r="W150" s="102"/>
      <c r="X150" s="102"/>
      <c r="Y150" s="102"/>
      <c r="Z150" s="102"/>
    </row>
    <row r="151" spans="2:26" ht="24" customHeight="1">
      <c r="B151" s="116"/>
      <c r="C151" s="117"/>
      <c r="D151" s="117"/>
      <c r="E151" s="117"/>
      <c r="F151" s="117"/>
      <c r="G151" s="117"/>
      <c r="H151" s="117"/>
      <c r="I151" s="116"/>
      <c r="J151" s="116"/>
      <c r="K151" s="116"/>
      <c r="L151" s="116"/>
      <c r="M151" s="116"/>
      <c r="N151" s="116"/>
      <c r="O151" s="116"/>
      <c r="P151" s="116"/>
      <c r="Q151" s="117"/>
      <c r="R151" s="117"/>
      <c r="S151" s="117"/>
      <c r="T151" s="118"/>
      <c r="V151" s="153"/>
      <c r="W151" s="102"/>
      <c r="X151" s="102"/>
      <c r="Y151" s="102"/>
      <c r="Z151" s="102"/>
    </row>
    <row r="152" spans="2:26" ht="24" customHeight="1">
      <c r="B152" s="116"/>
      <c r="C152" s="117"/>
      <c r="D152" s="117"/>
      <c r="E152" s="117"/>
      <c r="F152" s="117"/>
      <c r="G152" s="117"/>
      <c r="H152" s="117"/>
      <c r="I152" s="116"/>
      <c r="J152" s="116"/>
      <c r="K152" s="116"/>
      <c r="L152" s="116"/>
      <c r="M152" s="116"/>
      <c r="N152" s="116"/>
      <c r="O152" s="116"/>
      <c r="P152" s="116"/>
      <c r="Q152" s="117"/>
      <c r="R152" s="117"/>
      <c r="S152" s="117"/>
      <c r="T152" s="118"/>
      <c r="V152" s="153"/>
      <c r="W152" s="102"/>
      <c r="X152" s="102"/>
      <c r="Y152" s="102"/>
      <c r="Z152" s="102"/>
    </row>
    <row r="153" spans="2:26" ht="24" customHeight="1">
      <c r="B153" s="116"/>
      <c r="C153" s="117"/>
      <c r="D153" s="117"/>
      <c r="E153" s="117"/>
      <c r="F153" s="117"/>
      <c r="G153" s="117"/>
      <c r="H153" s="117"/>
      <c r="I153" s="116"/>
      <c r="J153" s="116"/>
      <c r="K153" s="116"/>
      <c r="L153" s="116"/>
      <c r="M153" s="116"/>
      <c r="N153" s="116"/>
      <c r="O153" s="116"/>
      <c r="P153" s="116"/>
      <c r="Q153" s="117"/>
      <c r="R153" s="117"/>
      <c r="S153" s="117"/>
      <c r="T153" s="118"/>
      <c r="V153" s="153"/>
      <c r="W153" s="102"/>
      <c r="X153" s="102"/>
      <c r="Y153" s="102"/>
      <c r="Z153" s="102"/>
    </row>
    <row r="154" spans="2:26" ht="24" customHeight="1">
      <c r="B154" s="116"/>
      <c r="C154" s="117"/>
      <c r="D154" s="117"/>
      <c r="E154" s="117"/>
      <c r="F154" s="117"/>
      <c r="G154" s="117"/>
      <c r="H154" s="117"/>
      <c r="I154" s="116"/>
      <c r="J154" s="116"/>
      <c r="K154" s="116"/>
      <c r="L154" s="116"/>
      <c r="M154" s="116"/>
      <c r="N154" s="116"/>
      <c r="O154" s="116"/>
      <c r="P154" s="116"/>
      <c r="Q154" s="117"/>
      <c r="R154" s="117"/>
      <c r="S154" s="117"/>
      <c r="T154" s="118"/>
      <c r="V154" s="153"/>
      <c r="W154" s="102"/>
      <c r="X154" s="102"/>
      <c r="Y154" s="102"/>
      <c r="Z154" s="102"/>
    </row>
    <row r="155" spans="2:26" ht="24" customHeight="1">
      <c r="B155" s="116"/>
      <c r="C155" s="117"/>
      <c r="D155" s="117"/>
      <c r="E155" s="117"/>
      <c r="F155" s="117"/>
      <c r="G155" s="117"/>
      <c r="H155" s="117"/>
      <c r="I155" s="116"/>
      <c r="J155" s="116"/>
      <c r="K155" s="116"/>
      <c r="L155" s="116"/>
      <c r="M155" s="116"/>
      <c r="N155" s="116"/>
      <c r="O155" s="116"/>
      <c r="P155" s="116"/>
      <c r="Q155" s="117"/>
      <c r="R155" s="117"/>
      <c r="S155" s="117"/>
      <c r="T155" s="118"/>
      <c r="V155" s="153"/>
      <c r="W155" s="102"/>
      <c r="X155" s="102"/>
      <c r="Y155" s="102"/>
      <c r="Z155" s="102"/>
    </row>
    <row r="156" spans="2:26" ht="24" customHeight="1">
      <c r="B156" s="116"/>
      <c r="C156" s="117"/>
      <c r="D156" s="117"/>
      <c r="E156" s="117"/>
      <c r="F156" s="117"/>
      <c r="G156" s="117"/>
      <c r="H156" s="117"/>
      <c r="I156" s="116"/>
      <c r="J156" s="116"/>
      <c r="K156" s="116"/>
      <c r="L156" s="116"/>
      <c r="M156" s="116"/>
      <c r="N156" s="116"/>
      <c r="O156" s="116"/>
      <c r="P156" s="116"/>
      <c r="Q156" s="117"/>
      <c r="R156" s="117"/>
      <c r="S156" s="117"/>
      <c r="T156" s="118"/>
      <c r="V156" s="153"/>
      <c r="W156" s="102"/>
      <c r="X156" s="102"/>
      <c r="Y156" s="102"/>
      <c r="Z156" s="102"/>
    </row>
    <row r="157" spans="2:26" ht="24" customHeight="1">
      <c r="B157" s="116"/>
      <c r="C157" s="117"/>
      <c r="D157" s="117"/>
      <c r="E157" s="117"/>
      <c r="F157" s="117"/>
      <c r="G157" s="117"/>
      <c r="H157" s="117"/>
      <c r="I157" s="116"/>
      <c r="J157" s="116"/>
      <c r="K157" s="116"/>
      <c r="L157" s="116"/>
      <c r="M157" s="116"/>
      <c r="N157" s="116"/>
      <c r="O157" s="116"/>
      <c r="P157" s="116"/>
      <c r="Q157" s="117"/>
      <c r="R157" s="117"/>
      <c r="S157" s="117"/>
      <c r="T157" s="118"/>
      <c r="V157" s="153"/>
      <c r="W157" s="127"/>
      <c r="X157" s="102"/>
      <c r="Y157" s="102"/>
      <c r="Z157" s="102"/>
    </row>
    <row r="158" spans="2:26" ht="24" customHeight="1">
      <c r="B158" s="116"/>
      <c r="C158" s="117"/>
      <c r="D158" s="117"/>
      <c r="E158" s="117"/>
      <c r="F158" s="117"/>
      <c r="G158" s="117"/>
      <c r="H158" s="117"/>
      <c r="I158" s="116"/>
      <c r="J158" s="116"/>
      <c r="K158" s="116"/>
      <c r="L158" s="116"/>
      <c r="M158" s="116"/>
      <c r="N158" s="116"/>
      <c r="O158" s="116"/>
      <c r="P158" s="116"/>
      <c r="Q158" s="117"/>
      <c r="R158" s="117"/>
      <c r="S158" s="117"/>
      <c r="T158" s="118"/>
      <c r="V158" s="153"/>
      <c r="W158" s="102"/>
      <c r="X158" s="102"/>
      <c r="Y158" s="102"/>
      <c r="Z158" s="102"/>
    </row>
    <row r="159" spans="2:26" ht="24" customHeight="1">
      <c r="B159" s="116"/>
      <c r="C159" s="117"/>
      <c r="D159" s="117"/>
      <c r="E159" s="117"/>
      <c r="F159" s="117"/>
      <c r="G159" s="117"/>
      <c r="H159" s="117"/>
      <c r="I159" s="116"/>
      <c r="J159" s="116"/>
      <c r="K159" s="116"/>
      <c r="L159" s="116"/>
      <c r="M159" s="116"/>
      <c r="N159" s="116"/>
      <c r="O159" s="116"/>
      <c r="P159" s="116"/>
      <c r="Q159" s="117"/>
      <c r="R159" s="117"/>
      <c r="S159" s="117"/>
      <c r="T159" s="118"/>
      <c r="V159" s="153"/>
      <c r="W159" s="102"/>
      <c r="X159" s="102"/>
      <c r="Y159" s="102"/>
      <c r="Z159" s="102"/>
    </row>
    <row r="160" spans="2:26" ht="24" customHeight="1">
      <c r="B160" s="116"/>
      <c r="C160" s="117"/>
      <c r="D160" s="117"/>
      <c r="E160" s="117"/>
      <c r="F160" s="117"/>
      <c r="G160" s="117"/>
      <c r="H160" s="117"/>
      <c r="I160" s="116"/>
      <c r="J160" s="116"/>
      <c r="K160" s="116"/>
      <c r="L160" s="116"/>
      <c r="M160" s="116"/>
      <c r="N160" s="116"/>
      <c r="O160" s="116"/>
      <c r="P160" s="116"/>
      <c r="Q160" s="117"/>
      <c r="R160" s="117"/>
      <c r="S160" s="117"/>
      <c r="T160" s="118"/>
      <c r="V160" s="153"/>
      <c r="W160" s="102"/>
      <c r="X160" s="102"/>
      <c r="Y160" s="102"/>
      <c r="Z160" s="102"/>
    </row>
  </sheetData>
  <mergeCells count="142">
    <mergeCell ref="B130:G131"/>
    <mergeCell ref="H130:H131"/>
    <mergeCell ref="I130:I131"/>
    <mergeCell ref="K130:S130"/>
    <mergeCell ref="T130:T131"/>
    <mergeCell ref="K131:L131"/>
    <mergeCell ref="N131:O131"/>
    <mergeCell ref="Q131:R131"/>
    <mergeCell ref="B128:G129"/>
    <mergeCell ref="H128:H129"/>
    <mergeCell ref="I128:I129"/>
    <mergeCell ref="K128:S128"/>
    <mergeCell ref="T128:T129"/>
    <mergeCell ref="K129:L129"/>
    <mergeCell ref="N129:O129"/>
    <mergeCell ref="Q129:R129"/>
    <mergeCell ref="B124:G125"/>
    <mergeCell ref="H124:H125"/>
    <mergeCell ref="I124:I125"/>
    <mergeCell ref="K124:S124"/>
    <mergeCell ref="T124:T125"/>
    <mergeCell ref="K125:L125"/>
    <mergeCell ref="N125:O125"/>
    <mergeCell ref="Q125:R125"/>
    <mergeCell ref="K126:S126"/>
    <mergeCell ref="T126:T127"/>
    <mergeCell ref="K127:L127"/>
    <mergeCell ref="N127:O127"/>
    <mergeCell ref="Q127:R127"/>
    <mergeCell ref="B126:G127"/>
    <mergeCell ref="H126:H127"/>
    <mergeCell ref="I126:I127"/>
    <mergeCell ref="B143:G143"/>
    <mergeCell ref="B144:G144"/>
    <mergeCell ref="B145:G145"/>
    <mergeCell ref="B146:G146"/>
    <mergeCell ref="B1:T1"/>
    <mergeCell ref="B3:B5"/>
    <mergeCell ref="C3:H3"/>
    <mergeCell ref="I3:I5"/>
    <mergeCell ref="J3:J5"/>
    <mergeCell ref="K3:M3"/>
    <mergeCell ref="N3:P3"/>
    <mergeCell ref="C4:C5"/>
    <mergeCell ref="D4:D5"/>
    <mergeCell ref="E4:E5"/>
    <mergeCell ref="F4:F5"/>
    <mergeCell ref="G4:G5"/>
    <mergeCell ref="H4:H5"/>
    <mergeCell ref="Q3:S3"/>
    <mergeCell ref="B111:G111"/>
    <mergeCell ref="K111:S111"/>
    <mergeCell ref="B112:G113"/>
    <mergeCell ref="H112:H113"/>
    <mergeCell ref="I112:I113"/>
    <mergeCell ref="K112:S112"/>
    <mergeCell ref="T3:T4"/>
    <mergeCell ref="T109:T110"/>
    <mergeCell ref="K109:S109"/>
    <mergeCell ref="K110:L110"/>
    <mergeCell ref="N110:O110"/>
    <mergeCell ref="Q110:R110"/>
    <mergeCell ref="B109:G110"/>
    <mergeCell ref="H109:H110"/>
    <mergeCell ref="I109:I110"/>
    <mergeCell ref="B108:H108"/>
    <mergeCell ref="T112:T113"/>
    <mergeCell ref="K113:L113"/>
    <mergeCell ref="N113:O113"/>
    <mergeCell ref="Q113:R113"/>
    <mergeCell ref="B114:G115"/>
    <mergeCell ref="H114:H115"/>
    <mergeCell ref="I114:I115"/>
    <mergeCell ref="K114:S114"/>
    <mergeCell ref="T114:T115"/>
    <mergeCell ref="K115:L115"/>
    <mergeCell ref="N115:O115"/>
    <mergeCell ref="Q115:R115"/>
    <mergeCell ref="B120:G121"/>
    <mergeCell ref="H120:H121"/>
    <mergeCell ref="I120:I121"/>
    <mergeCell ref="K120:S120"/>
    <mergeCell ref="T120:T121"/>
    <mergeCell ref="K121:L121"/>
    <mergeCell ref="N121:O121"/>
    <mergeCell ref="Q121:R121"/>
    <mergeCell ref="B116:G117"/>
    <mergeCell ref="H116:H117"/>
    <mergeCell ref="I116:I117"/>
    <mergeCell ref="K116:S116"/>
    <mergeCell ref="T116:T117"/>
    <mergeCell ref="K117:L117"/>
    <mergeCell ref="N117:O117"/>
    <mergeCell ref="Q117:R117"/>
    <mergeCell ref="B118:G119"/>
    <mergeCell ref="H118:H119"/>
    <mergeCell ref="I118:I119"/>
    <mergeCell ref="K118:S118"/>
    <mergeCell ref="T118:T119"/>
    <mergeCell ref="K119:L119"/>
    <mergeCell ref="N119:O119"/>
    <mergeCell ref="Q119:R119"/>
    <mergeCell ref="B134:G135"/>
    <mergeCell ref="H134:H135"/>
    <mergeCell ref="I134:I135"/>
    <mergeCell ref="K134:S134"/>
    <mergeCell ref="T134:T135"/>
    <mergeCell ref="K135:L135"/>
    <mergeCell ref="N135:O135"/>
    <mergeCell ref="Q135:R135"/>
    <mergeCell ref="B132:G133"/>
    <mergeCell ref="H132:H133"/>
    <mergeCell ref="I132:I133"/>
    <mergeCell ref="K132:S132"/>
    <mergeCell ref="T132:T133"/>
    <mergeCell ref="K133:L133"/>
    <mergeCell ref="N133:O133"/>
    <mergeCell ref="Q133:R133"/>
    <mergeCell ref="B122:G123"/>
    <mergeCell ref="H122:H123"/>
    <mergeCell ref="I122:I123"/>
    <mergeCell ref="K122:S122"/>
    <mergeCell ref="T122:T123"/>
    <mergeCell ref="K123:L123"/>
    <mergeCell ref="N123:O123"/>
    <mergeCell ref="Q123:R123"/>
    <mergeCell ref="B141:G141"/>
    <mergeCell ref="K141:S141"/>
    <mergeCell ref="T137:T138"/>
    <mergeCell ref="K138:L138"/>
    <mergeCell ref="N138:O138"/>
    <mergeCell ref="Q138:R138"/>
    <mergeCell ref="B140:G140"/>
    <mergeCell ref="K140:S140"/>
    <mergeCell ref="B136:G136"/>
    <mergeCell ref="K136:S136"/>
    <mergeCell ref="B137:G138"/>
    <mergeCell ref="H137:H138"/>
    <mergeCell ref="I137:I138"/>
    <mergeCell ref="K137:S137"/>
    <mergeCell ref="B139:G139"/>
    <mergeCell ref="K139:S139"/>
  </mergeCells>
  <phoneticPr fontId="2" type="noConversion"/>
  <printOptions horizontalCentered="1"/>
  <pageMargins left="0.39370078740157483" right="0.39370078740157483" top="0.78740157480314965" bottom="0.19685039370078741" header="0" footer="0"/>
  <pageSetup paperSize="9" scale="67" fitToHeight="0" orientation="landscape" r:id="rId1"/>
  <rowBreaks count="5" manualBreakCount="5">
    <brk id="29" min="1" max="19" man="1"/>
    <brk id="52" min="1" max="19" man="1"/>
    <brk id="76" min="1" max="19" man="1"/>
    <brk id="99" min="1" max="19" man="1"/>
    <brk id="125" min="1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갑지.표지</vt:lpstr>
      <vt:lpstr>공사원가계산서</vt:lpstr>
      <vt:lpstr>공사원가계산서!Print_Area</vt:lpstr>
      <vt:lpstr>공사원가계산서!Print_Titles</vt:lpstr>
    </vt:vector>
  </TitlesOfParts>
  <Company>Extra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경영정보팀</cp:lastModifiedBy>
  <cp:lastPrinted>2024-02-01T07:08:35Z</cp:lastPrinted>
  <dcterms:created xsi:type="dcterms:W3CDTF">2012-03-07T02:46:43Z</dcterms:created>
  <dcterms:modified xsi:type="dcterms:W3CDTF">2024-02-15T00:52:42Z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jIsICJub2RlMSIgOiB7ImRzZCI6IjAxMDAwMDAwMDAwMDMwMjMiLCJsb2dUaW1lIjoiMjAyNC0wMS0yOVQwNTo1NzoyMFoiLCJwSUQiOjIsInRyYWNlSWQiOiI5QUM3QzZEQUVDMTY0MDk2QjNBNkQyQkZFQzQwM0FDNCIsInVzZXJDb2RlIjoiMjAxNzAwNTMifSwibm9kZTIiIDogeyJkc2QiOiIwMTAwMDAwMDAwMDAzMDIzIiwibG9nVGltZSI6IjIwMjQtMDItMDFUMDQ6MzM6MDVaIiwicElEIjoyLCJ0cmFjZUlkIjoiNDNEOTJCOUYyNDgyNENDODkzOTI0QkQ5MzA4MkM0NjYiLCJ1c2VyQ29kZSI6IjIwMTcwMDUzIn0sIm5vZGUzIiA6IHsiZHNkIjoiMDEwMDAwMDAwMDAwMzAyMyIsImxvZ1RpbWUiOiIyMDI0LTAyLTA1VDAxOjAwOjQyWiIsInBJRCI6MiwidHJhY2VJZCI6IjI4RTkwM0ZDMzc4QjQ3QjA5NjgzODZCNDU3QjgwNjhGIiwidXNlckNvZGUiOiIyMDE3MDA1MyJ9LCJub2RlNCIgOiB7ImRzZCI6IjAxMDAwMDAwMDAwMDMwMjMiLCJsb2dUaW1lIjoiMjAyNC0wMi0xNVQwMDozMDoyMloiLCJwSUQiOjIsInRyYWNlSWQiOiJENDhCMzI1OEMzNEM0RDk2ODczNjY5QUYwQTM3OUYyMiIsInVzZXJDb2RlIjoiMjAxNzAwNTMifSwibm9kZTUiIDogeyAidXNlckNvZGUiIDogIjIwMTMwMDEzIiwgInRyYWNlSWQiIDogIkNGRkE5MjEwOTI1QkM3NjNGMzhEOTJFRkUzNzQ0RTIzIiwgImRzZCIgOiAiMDAwMDAwMDAwMDAwMDAwMCIsICJwSUQiIDogIjIwNDgiLCAibG9nVGltZSIgOiAiMjAyNC0wMi0yNlQwODowMzoyMloiIH19</vt:lpwstr>
  </property>
</Properties>
</file>